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harts/chart4.xml" ContentType="application/vnd.openxmlformats-officedocument.drawingml.chart+xml"/>
  <Override PartName="/xl/drawings/drawing4.xml" ContentType="application/vnd.openxmlformats-officedocument.drawingml.chartshapes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harts/chart7.xml" ContentType="application/vnd.openxmlformats-officedocument.drawingml.chart+xml"/>
  <Override PartName="/xl/drawings/drawing7.xml" ContentType="application/vnd.openxmlformats-officedocument.drawingml.chartshapes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harts/chart10.xml" ContentType="application/vnd.openxmlformats-officedocument.drawingml.chart+xml"/>
  <Override PartName="/xl/drawings/drawing10.xml" ContentType="application/vnd.openxmlformats-officedocument.drawingml.chartshapes+xml"/>
  <Override PartName="/xl/charts/chart11.xml" ContentType="application/vnd.openxmlformats-officedocument.drawingml.chart+xml"/>
  <Override PartName="/xl/drawings/drawing11.xml" ContentType="application/vnd.openxmlformats-officedocument.drawingml.chartshapes+xml"/>
  <Override PartName="/xl/charts/chart12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harts/chart13.xml" ContentType="application/vnd.openxmlformats-officedocument.drawingml.chart+xml"/>
  <Override PartName="/xl/drawings/drawing14.xml" ContentType="application/vnd.openxmlformats-officedocument.drawingml.chartshapes+xml"/>
  <Override PartName="/xl/charts/chart14.xml" ContentType="application/vnd.openxmlformats-officedocument.drawingml.chart+xml"/>
  <Override PartName="/xl/drawings/drawing15.xml" ContentType="application/vnd.openxmlformats-officedocument.drawingml.chartshapes+xml"/>
  <Override PartName="/xl/charts/chart15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harts/chart16.xml" ContentType="application/vnd.openxmlformats-officedocument.drawingml.chart+xml"/>
  <Override PartName="/xl/drawings/drawing18.xml" ContentType="application/vnd.openxmlformats-officedocument.drawingml.chartshapes+xml"/>
  <Override PartName="/xl/charts/chart17.xml" ContentType="application/vnd.openxmlformats-officedocument.drawingml.chart+xml"/>
  <Override PartName="/xl/drawings/drawing19.xml" ContentType="application/vnd.openxmlformats-officedocument.drawingml.chartshapes+xml"/>
  <Override PartName="/xl/charts/chart18.xml" ContentType="application/vnd.openxmlformats-officedocument.drawingml.chart+xml"/>
  <Override PartName="/xl/drawings/drawing20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D:\Works\로봇암펌웨어\fr_documentation_kr_web2.0\waits\_static\_doc\"/>
    </mc:Choice>
  </mc:AlternateContent>
  <xr:revisionPtr revIDLastSave="0" documentId="13_ncr:1_{19C8BBFB-0EEF-4DF2-B029-3EAE655C8475}" xr6:coauthVersionLast="47" xr6:coauthVersionMax="47" xr10:uidLastSave="{00000000-0000-0000-0000-000000000000}"/>
  <bookViews>
    <workbookView xWindow="900" yWindow="0" windowWidth="23664" windowHeight="18480" xr2:uid="{00000000-000D-0000-FFFF-FFFF00000000}"/>
  </bookViews>
  <sheets>
    <sheet name="DH Parameters Table" sheetId="1" r:id="rId1"/>
    <sheet name="RY6P3L622" sheetId="2" r:id="rId2"/>
    <sheet name="RY6P5L922" sheetId="3" r:id="rId3"/>
    <sheet name="RY6P10L1400" sheetId="4" r:id="rId4"/>
    <sheet name="RY6P16L1034" sheetId="5" r:id="rId5"/>
    <sheet name="RY6P20L1854" sheetId="6" r:id="rId6"/>
    <sheet name="RY6P30L1374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7" i="7" l="1"/>
  <c r="N17" i="7" s="1"/>
  <c r="O7" i="6"/>
  <c r="N17" i="6" s="1"/>
  <c r="P59" i="7"/>
  <c r="O59" i="7"/>
  <c r="N59" i="7"/>
  <c r="P58" i="7"/>
  <c r="O58" i="7"/>
  <c r="N58" i="7"/>
  <c r="M58" i="7"/>
  <c r="P57" i="7"/>
  <c r="O57" i="7"/>
  <c r="N57" i="7"/>
  <c r="M57" i="7"/>
  <c r="P51" i="7"/>
  <c r="O51" i="7"/>
  <c r="N51" i="7"/>
  <c r="P50" i="7"/>
  <c r="O50" i="7"/>
  <c r="N50" i="7"/>
  <c r="M50" i="7"/>
  <c r="P49" i="7"/>
  <c r="O49" i="7"/>
  <c r="N49" i="7"/>
  <c r="M49" i="7"/>
  <c r="P43" i="7"/>
  <c r="O43" i="7"/>
  <c r="N43" i="7"/>
  <c r="P42" i="7"/>
  <c r="O42" i="7"/>
  <c r="N42" i="7"/>
  <c r="M42" i="7"/>
  <c r="P41" i="7"/>
  <c r="O41" i="7"/>
  <c r="N41" i="7"/>
  <c r="M41" i="7"/>
  <c r="AD40" i="7"/>
  <c r="P35" i="7"/>
  <c r="O35" i="7"/>
  <c r="N35" i="7"/>
  <c r="P34" i="7"/>
  <c r="O34" i="7"/>
  <c r="N34" i="7"/>
  <c r="M34" i="7"/>
  <c r="P33" i="7"/>
  <c r="O33" i="7"/>
  <c r="N33" i="7"/>
  <c r="M33" i="7"/>
  <c r="P27" i="7"/>
  <c r="O27" i="7"/>
  <c r="N27" i="7"/>
  <c r="P19" i="7"/>
  <c r="O19" i="7"/>
  <c r="N19" i="7"/>
  <c r="P18" i="7"/>
  <c r="AC40" i="7" s="1"/>
  <c r="O18" i="7"/>
  <c r="N18" i="7"/>
  <c r="M18" i="7"/>
  <c r="P17" i="7"/>
  <c r="AB40" i="7" s="1"/>
  <c r="O17" i="7"/>
  <c r="O12" i="7"/>
  <c r="R11" i="7"/>
  <c r="O11" i="7"/>
  <c r="R10" i="7"/>
  <c r="O10" i="7"/>
  <c r="O9" i="7"/>
  <c r="O8" i="7"/>
  <c r="P25" i="7" s="1"/>
  <c r="R7" i="7"/>
  <c r="P59" i="6"/>
  <c r="O59" i="6"/>
  <c r="N59" i="6"/>
  <c r="P51" i="6"/>
  <c r="O51" i="6"/>
  <c r="N51" i="6"/>
  <c r="P43" i="6"/>
  <c r="O43" i="6"/>
  <c r="N43" i="6"/>
  <c r="AD40" i="6"/>
  <c r="P35" i="6"/>
  <c r="O35" i="6"/>
  <c r="N35" i="6"/>
  <c r="P27" i="6"/>
  <c r="O27" i="6"/>
  <c r="N27" i="6"/>
  <c r="P19" i="6"/>
  <c r="O19" i="6"/>
  <c r="N19" i="6"/>
  <c r="O12" i="6"/>
  <c r="N57" i="6" s="1"/>
  <c r="R11" i="6"/>
  <c r="O11" i="6"/>
  <c r="N50" i="6" s="1"/>
  <c r="R10" i="6"/>
  <c r="O10" i="6"/>
  <c r="O42" i="6" s="1"/>
  <c r="O9" i="6"/>
  <c r="N34" i="6" s="1"/>
  <c r="O8" i="6"/>
  <c r="O25" i="6" s="1"/>
  <c r="R7" i="6"/>
  <c r="P59" i="5"/>
  <c r="O59" i="5"/>
  <c r="N59" i="5"/>
  <c r="P58" i="5"/>
  <c r="O58" i="5"/>
  <c r="N58" i="5"/>
  <c r="M58" i="5"/>
  <c r="P57" i="5"/>
  <c r="O57" i="5"/>
  <c r="N57" i="5"/>
  <c r="M57" i="5"/>
  <c r="P51" i="5"/>
  <c r="O51" i="5"/>
  <c r="N51" i="5"/>
  <c r="P50" i="5"/>
  <c r="O50" i="5"/>
  <c r="N50" i="5"/>
  <c r="M50" i="5"/>
  <c r="P49" i="5"/>
  <c r="O49" i="5"/>
  <c r="N49" i="5"/>
  <c r="M49" i="5"/>
  <c r="P43" i="5"/>
  <c r="O43" i="5"/>
  <c r="N43" i="5"/>
  <c r="P42" i="5"/>
  <c r="O42" i="5"/>
  <c r="N42" i="5"/>
  <c r="M42" i="5"/>
  <c r="P41" i="5"/>
  <c r="O41" i="5"/>
  <c r="N41" i="5"/>
  <c r="M41" i="5"/>
  <c r="AD40" i="5"/>
  <c r="P35" i="5"/>
  <c r="O35" i="5"/>
  <c r="N35" i="5"/>
  <c r="P27" i="5"/>
  <c r="O27" i="5"/>
  <c r="N27" i="5"/>
  <c r="P19" i="5"/>
  <c r="O19" i="5"/>
  <c r="N19" i="5"/>
  <c r="O12" i="5"/>
  <c r="R11" i="5"/>
  <c r="O11" i="5"/>
  <c r="R10" i="5"/>
  <c r="O10" i="5"/>
  <c r="O9" i="5"/>
  <c r="P34" i="5" s="1"/>
  <c r="O8" i="5"/>
  <c r="P25" i="5" s="1"/>
  <c r="R7" i="5"/>
  <c r="O7" i="5"/>
  <c r="P18" i="5" s="1"/>
  <c r="P59" i="4"/>
  <c r="O59" i="4"/>
  <c r="N59" i="4"/>
  <c r="P58" i="4"/>
  <c r="O58" i="4"/>
  <c r="N58" i="4"/>
  <c r="M58" i="4"/>
  <c r="P57" i="4"/>
  <c r="O57" i="4"/>
  <c r="N57" i="4"/>
  <c r="M57" i="4"/>
  <c r="P51" i="4"/>
  <c r="O51" i="4"/>
  <c r="N51" i="4"/>
  <c r="P50" i="4"/>
  <c r="O50" i="4"/>
  <c r="N50" i="4"/>
  <c r="M50" i="4"/>
  <c r="P49" i="4"/>
  <c r="O49" i="4"/>
  <c r="N49" i="4"/>
  <c r="M49" i="4"/>
  <c r="P43" i="4"/>
  <c r="O43" i="4"/>
  <c r="N43" i="4"/>
  <c r="P42" i="4"/>
  <c r="O42" i="4"/>
  <c r="N42" i="4"/>
  <c r="M42" i="4"/>
  <c r="P41" i="4"/>
  <c r="O41" i="4"/>
  <c r="N41" i="4"/>
  <c r="M41" i="4"/>
  <c r="AD40" i="4"/>
  <c r="P35" i="4"/>
  <c r="O35" i="4"/>
  <c r="N35" i="4"/>
  <c r="P34" i="4"/>
  <c r="O34" i="4"/>
  <c r="N34" i="4"/>
  <c r="M34" i="4"/>
  <c r="P33" i="4"/>
  <c r="O33" i="4"/>
  <c r="N33" i="4"/>
  <c r="M33" i="4"/>
  <c r="P27" i="4"/>
  <c r="O27" i="4"/>
  <c r="N27" i="4"/>
  <c r="P26" i="4"/>
  <c r="O26" i="4"/>
  <c r="N26" i="4"/>
  <c r="M26" i="4"/>
  <c r="P25" i="4"/>
  <c r="O25" i="4"/>
  <c r="N25" i="4"/>
  <c r="M25" i="4"/>
  <c r="P19" i="4"/>
  <c r="O19" i="4"/>
  <c r="N19" i="4"/>
  <c r="O12" i="4"/>
  <c r="R11" i="4"/>
  <c r="O11" i="4"/>
  <c r="R10" i="4"/>
  <c r="O10" i="4"/>
  <c r="O9" i="4"/>
  <c r="O8" i="4"/>
  <c r="R7" i="4"/>
  <c r="O7" i="4"/>
  <c r="M18" i="4" s="1"/>
  <c r="P59" i="3"/>
  <c r="O59" i="3"/>
  <c r="N59" i="3"/>
  <c r="P58" i="3"/>
  <c r="O58" i="3"/>
  <c r="N58" i="3"/>
  <c r="M58" i="3"/>
  <c r="P57" i="3"/>
  <c r="O57" i="3"/>
  <c r="N57" i="3"/>
  <c r="M57" i="3"/>
  <c r="P51" i="3"/>
  <c r="O51" i="3"/>
  <c r="N51" i="3"/>
  <c r="P50" i="3"/>
  <c r="O50" i="3"/>
  <c r="N50" i="3"/>
  <c r="M50" i="3"/>
  <c r="P49" i="3"/>
  <c r="O49" i="3"/>
  <c r="N49" i="3"/>
  <c r="M49" i="3"/>
  <c r="P43" i="3"/>
  <c r="O43" i="3"/>
  <c r="N43" i="3"/>
  <c r="P42" i="3"/>
  <c r="O42" i="3"/>
  <c r="N42" i="3"/>
  <c r="M42" i="3"/>
  <c r="P41" i="3"/>
  <c r="O41" i="3"/>
  <c r="N41" i="3"/>
  <c r="M41" i="3"/>
  <c r="AD40" i="3"/>
  <c r="P35" i="3"/>
  <c r="O35" i="3"/>
  <c r="N35" i="3"/>
  <c r="P34" i="3"/>
  <c r="O34" i="3"/>
  <c r="N34" i="3"/>
  <c r="M34" i="3"/>
  <c r="P33" i="3"/>
  <c r="O33" i="3"/>
  <c r="N33" i="3"/>
  <c r="M33" i="3"/>
  <c r="P27" i="3"/>
  <c r="O27" i="3"/>
  <c r="N27" i="3"/>
  <c r="P26" i="3"/>
  <c r="O26" i="3"/>
  <c r="N26" i="3"/>
  <c r="M26" i="3"/>
  <c r="P25" i="3"/>
  <c r="O25" i="3"/>
  <c r="N25" i="3"/>
  <c r="M25" i="3"/>
  <c r="P19" i="3"/>
  <c r="O19" i="3"/>
  <c r="N19" i="3"/>
  <c r="O12" i="3"/>
  <c r="R11" i="3"/>
  <c r="O11" i="3"/>
  <c r="R10" i="3"/>
  <c r="O10" i="3"/>
  <c r="O9" i="3"/>
  <c r="O8" i="3"/>
  <c r="R7" i="3"/>
  <c r="O7" i="3"/>
  <c r="O18" i="3" s="1"/>
  <c r="P59" i="2"/>
  <c r="O59" i="2"/>
  <c r="N59" i="2"/>
  <c r="P58" i="2"/>
  <c r="O58" i="2"/>
  <c r="N58" i="2"/>
  <c r="M58" i="2"/>
  <c r="P57" i="2"/>
  <c r="O57" i="2"/>
  <c r="N57" i="2"/>
  <c r="M57" i="2"/>
  <c r="P51" i="2"/>
  <c r="O51" i="2"/>
  <c r="N51" i="2"/>
  <c r="P50" i="2"/>
  <c r="O50" i="2"/>
  <c r="N50" i="2"/>
  <c r="M50" i="2"/>
  <c r="P49" i="2"/>
  <c r="O49" i="2"/>
  <c r="N49" i="2"/>
  <c r="M49" i="2"/>
  <c r="P43" i="2"/>
  <c r="O43" i="2"/>
  <c r="N43" i="2"/>
  <c r="P42" i="2"/>
  <c r="O42" i="2"/>
  <c r="N42" i="2"/>
  <c r="M42" i="2"/>
  <c r="P41" i="2"/>
  <c r="O41" i="2"/>
  <c r="N41" i="2"/>
  <c r="M41" i="2"/>
  <c r="AD40" i="2"/>
  <c r="P35" i="2"/>
  <c r="O35" i="2"/>
  <c r="N35" i="2"/>
  <c r="P34" i="2"/>
  <c r="O34" i="2"/>
  <c r="N34" i="2"/>
  <c r="M34" i="2"/>
  <c r="P33" i="2"/>
  <c r="O33" i="2"/>
  <c r="N33" i="2"/>
  <c r="M33" i="2"/>
  <c r="P27" i="2"/>
  <c r="O27" i="2"/>
  <c r="N27" i="2"/>
  <c r="P26" i="2"/>
  <c r="O26" i="2"/>
  <c r="N26" i="2"/>
  <c r="M26" i="2"/>
  <c r="P25" i="2"/>
  <c r="O25" i="2"/>
  <c r="N25" i="2"/>
  <c r="M25" i="2"/>
  <c r="P19" i="2"/>
  <c r="O19" i="2"/>
  <c r="N19" i="2"/>
  <c r="O12" i="2"/>
  <c r="R11" i="2"/>
  <c r="O11" i="2"/>
  <c r="R10" i="2"/>
  <c r="O10" i="2"/>
  <c r="O9" i="2"/>
  <c r="O8" i="2"/>
  <c r="R7" i="2"/>
  <c r="O7" i="2"/>
  <c r="M17" i="2" s="1"/>
  <c r="N26" i="7" l="1"/>
  <c r="O26" i="7"/>
  <c r="P26" i="7"/>
  <c r="M26" i="7"/>
  <c r="M17" i="7"/>
  <c r="M25" i="7"/>
  <c r="N25" i="7"/>
  <c r="O25" i="7"/>
  <c r="N18" i="6"/>
  <c r="M18" i="6"/>
  <c r="O18" i="6"/>
  <c r="P17" i="6"/>
  <c r="AB40" i="6" s="1"/>
  <c r="O17" i="6"/>
  <c r="P18" i="6"/>
  <c r="AC40" i="6" s="1"/>
  <c r="M17" i="6"/>
  <c r="M33" i="5"/>
  <c r="P33" i="5"/>
  <c r="M34" i="5"/>
  <c r="N34" i="5"/>
  <c r="O34" i="5"/>
  <c r="N33" i="5"/>
  <c r="O33" i="5"/>
  <c r="M26" i="5"/>
  <c r="P26" i="5"/>
  <c r="N26" i="5"/>
  <c r="O26" i="5"/>
  <c r="M25" i="5"/>
  <c r="N25" i="5"/>
  <c r="O25" i="5"/>
  <c r="N17" i="3"/>
  <c r="M17" i="3"/>
  <c r="P42" i="6"/>
  <c r="P34" i="6"/>
  <c r="O34" i="6"/>
  <c r="M49" i="6"/>
  <c r="O57" i="6"/>
  <c r="P57" i="6"/>
  <c r="M58" i="6"/>
  <c r="O58" i="6"/>
  <c r="P58" i="6"/>
  <c r="M57" i="6"/>
  <c r="N58" i="6"/>
  <c r="N49" i="6"/>
  <c r="P49" i="6"/>
  <c r="M50" i="6"/>
  <c r="P50" i="6"/>
  <c r="O49" i="6"/>
  <c r="O50" i="6"/>
  <c r="M41" i="6"/>
  <c r="N41" i="6"/>
  <c r="O41" i="6"/>
  <c r="P41" i="6"/>
  <c r="M42" i="6"/>
  <c r="N42" i="6"/>
  <c r="M33" i="6"/>
  <c r="N33" i="6"/>
  <c r="O33" i="6"/>
  <c r="P33" i="6"/>
  <c r="M34" i="6"/>
  <c r="M26" i="6"/>
  <c r="N25" i="6"/>
  <c r="P25" i="6"/>
  <c r="N26" i="6"/>
  <c r="O26" i="6"/>
  <c r="P26" i="6"/>
  <c r="M25" i="6"/>
  <c r="O17" i="5"/>
  <c r="P17" i="5"/>
  <c r="AB40" i="5" s="1"/>
  <c r="M17" i="5"/>
  <c r="N17" i="5"/>
  <c r="M18" i="5"/>
  <c r="N18" i="5"/>
  <c r="O18" i="5"/>
  <c r="AC40" i="5"/>
  <c r="N18" i="4"/>
  <c r="M17" i="4"/>
  <c r="N17" i="4"/>
  <c r="O18" i="4"/>
  <c r="P18" i="4"/>
  <c r="AC40" i="4" s="1"/>
  <c r="O17" i="4"/>
  <c r="P17" i="4"/>
  <c r="AB40" i="4" s="1"/>
  <c r="O17" i="3"/>
  <c r="P17" i="3"/>
  <c r="AB40" i="3" s="1"/>
  <c r="N18" i="3"/>
  <c r="M18" i="3"/>
  <c r="P18" i="3"/>
  <c r="AC40" i="3" s="1"/>
  <c r="N17" i="2"/>
  <c r="O17" i="2"/>
  <c r="P17" i="2"/>
  <c r="AB40" i="2" s="1"/>
  <c r="N18" i="2"/>
  <c r="O18" i="2"/>
  <c r="M18" i="2"/>
  <c r="P18" i="2"/>
  <c r="AC40" i="2" s="1"/>
  <c r="V25" i="7" l="1" a="1"/>
  <c r="V25" i="6" a="1"/>
  <c r="V25" i="5" a="1"/>
  <c r="V28" i="5" s="1"/>
  <c r="V25" i="4" a="1"/>
  <c r="V25" i="3" a="1"/>
  <c r="V28" i="3" s="1"/>
  <c r="V25" i="2" a="1"/>
  <c r="Y28" i="7" l="1"/>
  <c r="V25" i="7"/>
  <c r="X28" i="7"/>
  <c r="X26" i="7"/>
  <c r="W28" i="7"/>
  <c r="V27" i="7"/>
  <c r="V28" i="7"/>
  <c r="V26" i="7"/>
  <c r="Y27" i="7"/>
  <c r="AD41" i="7" s="1"/>
  <c r="Y26" i="7"/>
  <c r="AC41" i="7" s="1"/>
  <c r="W26" i="7"/>
  <c r="Y25" i="7"/>
  <c r="AB41" i="7" s="1"/>
  <c r="X27" i="7"/>
  <c r="W27" i="7"/>
  <c r="W25" i="7"/>
  <c r="X25" i="7"/>
  <c r="W26" i="6"/>
  <c r="V26" i="6"/>
  <c r="X28" i="6"/>
  <c r="X27" i="6"/>
  <c r="W27" i="6"/>
  <c r="Y26" i="6"/>
  <c r="AC41" i="6" s="1"/>
  <c r="Y25" i="6"/>
  <c r="AB41" i="6" s="1"/>
  <c r="V25" i="6"/>
  <c r="X25" i="6"/>
  <c r="W25" i="6"/>
  <c r="Y28" i="6"/>
  <c r="Y27" i="6"/>
  <c r="AD41" i="6" s="1"/>
  <c r="W28" i="6"/>
  <c r="V28" i="6"/>
  <c r="X26" i="6"/>
  <c r="V27" i="6"/>
  <c r="W28" i="5"/>
  <c r="X28" i="5"/>
  <c r="V25" i="5"/>
  <c r="Y28" i="5"/>
  <c r="X25" i="5"/>
  <c r="Y25" i="5"/>
  <c r="AB41" i="5" s="1"/>
  <c r="W25" i="5"/>
  <c r="W26" i="5"/>
  <c r="V26" i="5"/>
  <c r="X26" i="5"/>
  <c r="Y26" i="5"/>
  <c r="AC41" i="5" s="1"/>
  <c r="W27" i="5"/>
  <c r="Y27" i="5"/>
  <c r="AD41" i="5" s="1"/>
  <c r="V27" i="5"/>
  <c r="X27" i="5"/>
  <c r="V26" i="4"/>
  <c r="Y25" i="4"/>
  <c r="AB41" i="4" s="1"/>
  <c r="V25" i="4"/>
  <c r="V28" i="4"/>
  <c r="X25" i="4"/>
  <c r="W25" i="4"/>
  <c r="Y28" i="4"/>
  <c r="X28" i="4"/>
  <c r="W28" i="4"/>
  <c r="Y27" i="4"/>
  <c r="AD41" i="4" s="1"/>
  <c r="Y26" i="4"/>
  <c r="AC41" i="4" s="1"/>
  <c r="V27" i="4"/>
  <c r="X27" i="4"/>
  <c r="W27" i="4"/>
  <c r="X26" i="4"/>
  <c r="W26" i="4"/>
  <c r="W27" i="3"/>
  <c r="W28" i="3"/>
  <c r="V25" i="3"/>
  <c r="X28" i="3"/>
  <c r="W25" i="3"/>
  <c r="X25" i="3"/>
  <c r="W26" i="3"/>
  <c r="Y28" i="3"/>
  <c r="Y25" i="3"/>
  <c r="AB41" i="3" s="1"/>
  <c r="X26" i="3"/>
  <c r="Y26" i="3"/>
  <c r="AC41" i="3" s="1"/>
  <c r="V26" i="3"/>
  <c r="X27" i="3"/>
  <c r="Y27" i="3"/>
  <c r="AD41" i="3" s="1"/>
  <c r="V27" i="3"/>
  <c r="Y25" i="2"/>
  <c r="AB41" i="2" s="1"/>
  <c r="X25" i="2"/>
  <c r="W25" i="2"/>
  <c r="X27" i="2"/>
  <c r="X26" i="2"/>
  <c r="W26" i="2"/>
  <c r="Y28" i="2"/>
  <c r="V25" i="2"/>
  <c r="W28" i="2"/>
  <c r="V28" i="2"/>
  <c r="V27" i="2"/>
  <c r="Y26" i="2"/>
  <c r="AC41" i="2" s="1"/>
  <c r="V26" i="2"/>
  <c r="X28" i="2"/>
  <c r="Y27" i="2"/>
  <c r="AD41" i="2" s="1"/>
  <c r="W27" i="2"/>
  <c r="V33" i="7" l="1" a="1"/>
  <c r="V33" i="6" a="1"/>
  <c r="V33" i="5" a="1"/>
  <c r="V36" i="5" s="1"/>
  <c r="V33" i="4" a="1"/>
  <c r="V33" i="3" a="1"/>
  <c r="Y36" i="3" s="1"/>
  <c r="V33" i="2" a="1"/>
  <c r="Y33" i="7" l="1"/>
  <c r="AB42" i="7" s="1"/>
  <c r="Y35" i="7"/>
  <c r="AD42" i="7" s="1"/>
  <c r="X33" i="7"/>
  <c r="W33" i="7"/>
  <c r="V36" i="7"/>
  <c r="X35" i="7"/>
  <c r="Y36" i="7"/>
  <c r="V33" i="7"/>
  <c r="V35" i="7"/>
  <c r="X36" i="7"/>
  <c r="W36" i="7"/>
  <c r="X34" i="7"/>
  <c r="Y34" i="7"/>
  <c r="AC42" i="7" s="1"/>
  <c r="W35" i="7"/>
  <c r="W34" i="7"/>
  <c r="V34" i="7"/>
  <c r="W35" i="6"/>
  <c r="V35" i="6"/>
  <c r="Y36" i="6"/>
  <c r="Y34" i="6"/>
  <c r="AC42" i="6" s="1"/>
  <c r="X33" i="6"/>
  <c r="W33" i="6"/>
  <c r="X34" i="6"/>
  <c r="Y33" i="6"/>
  <c r="AB42" i="6" s="1"/>
  <c r="W34" i="6"/>
  <c r="X35" i="6"/>
  <c r="V34" i="6"/>
  <c r="X36" i="6"/>
  <c r="V33" i="6"/>
  <c r="Y35" i="6"/>
  <c r="AD42" i="6" s="1"/>
  <c r="W36" i="6"/>
  <c r="V36" i="6"/>
  <c r="W34" i="5"/>
  <c r="W36" i="5"/>
  <c r="Y36" i="5"/>
  <c r="V33" i="5"/>
  <c r="X36" i="5"/>
  <c r="Y35" i="5"/>
  <c r="AD42" i="5" s="1"/>
  <c r="X35" i="5"/>
  <c r="V35" i="5"/>
  <c r="W35" i="5"/>
  <c r="Y34" i="5"/>
  <c r="AC42" i="5" s="1"/>
  <c r="X33" i="5"/>
  <c r="X34" i="5"/>
  <c r="Y33" i="5"/>
  <c r="AB42" i="5" s="1"/>
  <c r="W33" i="5"/>
  <c r="V34" i="5"/>
  <c r="V35" i="4"/>
  <c r="V33" i="4"/>
  <c r="X35" i="4"/>
  <c r="Y34" i="4"/>
  <c r="AC42" i="4" s="1"/>
  <c r="Y36" i="4"/>
  <c r="X34" i="4"/>
  <c r="V36" i="4"/>
  <c r="W34" i="4"/>
  <c r="W36" i="4"/>
  <c r="V34" i="4"/>
  <c r="Y33" i="4"/>
  <c r="AB42" i="4" s="1"/>
  <c r="X33" i="4"/>
  <c r="W33" i="4"/>
  <c r="X36" i="4"/>
  <c r="Y35" i="4"/>
  <c r="AD42" i="4" s="1"/>
  <c r="W35" i="4"/>
  <c r="X34" i="3"/>
  <c r="W33" i="3"/>
  <c r="V34" i="3"/>
  <c r="Y33" i="3"/>
  <c r="AB42" i="3" s="1"/>
  <c r="W34" i="3"/>
  <c r="V35" i="3"/>
  <c r="W35" i="3"/>
  <c r="Y35" i="3"/>
  <c r="AD42" i="3" s="1"/>
  <c r="Y34" i="3"/>
  <c r="AC42" i="3" s="1"/>
  <c r="W36" i="3"/>
  <c r="V36" i="3"/>
  <c r="X35" i="3"/>
  <c r="X36" i="3"/>
  <c r="X33" i="3"/>
  <c r="V33" i="3"/>
  <c r="Y34" i="2"/>
  <c r="AC42" i="2" s="1"/>
  <c r="X34" i="2"/>
  <c r="W34" i="2"/>
  <c r="V34" i="2"/>
  <c r="W35" i="2"/>
  <c r="Y33" i="2"/>
  <c r="AB42" i="2" s="1"/>
  <c r="W33" i="2"/>
  <c r="W36" i="2"/>
  <c r="V36" i="2"/>
  <c r="Y35" i="2"/>
  <c r="AD42" i="2" s="1"/>
  <c r="V35" i="2"/>
  <c r="X33" i="2"/>
  <c r="Y36" i="2"/>
  <c r="V33" i="2"/>
  <c r="X36" i="2"/>
  <c r="X35" i="2"/>
  <c r="V41" i="7" l="1" a="1"/>
  <c r="V41" i="6" a="1"/>
  <c r="V41" i="5" a="1"/>
  <c r="W41" i="5" s="1"/>
  <c r="V41" i="4" a="1"/>
  <c r="V41" i="3" a="1"/>
  <c r="W41" i="3" s="1"/>
  <c r="V41" i="2" a="1"/>
  <c r="V43" i="2" s="1"/>
  <c r="V42" i="7" l="1"/>
  <c r="X44" i="7"/>
  <c r="Y41" i="7"/>
  <c r="AB43" i="7" s="1"/>
  <c r="W43" i="7"/>
  <c r="X41" i="7"/>
  <c r="V44" i="7"/>
  <c r="W41" i="7"/>
  <c r="W44" i="7"/>
  <c r="X42" i="7"/>
  <c r="Y44" i="7"/>
  <c r="V41" i="7"/>
  <c r="Y43" i="7"/>
  <c r="AD43" i="7" s="1"/>
  <c r="V43" i="7"/>
  <c r="W42" i="7"/>
  <c r="X43" i="7"/>
  <c r="Y42" i="7"/>
  <c r="AC43" i="7" s="1"/>
  <c r="X43" i="6"/>
  <c r="W43" i="6"/>
  <c r="Y41" i="6"/>
  <c r="AB43" i="6" s="1"/>
  <c r="X44" i="6"/>
  <c r="V43" i="6"/>
  <c r="V41" i="6"/>
  <c r="Y42" i="6"/>
  <c r="AC43" i="6" s="1"/>
  <c r="V42" i="6"/>
  <c r="W44" i="6"/>
  <c r="X42" i="6"/>
  <c r="W42" i="6"/>
  <c r="X41" i="6"/>
  <c r="W41" i="6"/>
  <c r="V44" i="6"/>
  <c r="Y43" i="6"/>
  <c r="AD43" i="6" s="1"/>
  <c r="Y44" i="6"/>
  <c r="X44" i="5"/>
  <c r="V41" i="5"/>
  <c r="W44" i="5"/>
  <c r="Y44" i="5"/>
  <c r="W42" i="5"/>
  <c r="V44" i="5"/>
  <c r="Y43" i="5"/>
  <c r="AD43" i="5" s="1"/>
  <c r="W43" i="5"/>
  <c r="X43" i="5"/>
  <c r="Y42" i="5"/>
  <c r="AC43" i="5" s="1"/>
  <c r="X42" i="5"/>
  <c r="V43" i="5"/>
  <c r="Y41" i="5"/>
  <c r="AB43" i="5" s="1"/>
  <c r="X41" i="5"/>
  <c r="V42" i="5"/>
  <c r="W43" i="4"/>
  <c r="V44" i="4"/>
  <c r="V43" i="4"/>
  <c r="X44" i="4"/>
  <c r="Y42" i="4"/>
  <c r="AC43" i="4" s="1"/>
  <c r="X42" i="4"/>
  <c r="V42" i="4"/>
  <c r="W44" i="4"/>
  <c r="W42" i="4"/>
  <c r="Y43" i="4"/>
  <c r="AD43" i="4" s="1"/>
  <c r="Y41" i="4"/>
  <c r="AB43" i="4" s="1"/>
  <c r="X41" i="4"/>
  <c r="W41" i="4"/>
  <c r="Y44" i="4"/>
  <c r="V41" i="4"/>
  <c r="X43" i="4"/>
  <c r="Y43" i="3"/>
  <c r="AD43" i="3" s="1"/>
  <c r="X41" i="3"/>
  <c r="X42" i="3"/>
  <c r="X43" i="3"/>
  <c r="W43" i="3"/>
  <c r="V42" i="3"/>
  <c r="Y42" i="3"/>
  <c r="AC43" i="3" s="1"/>
  <c r="X44" i="3"/>
  <c r="Y41" i="3"/>
  <c r="AB43" i="3" s="1"/>
  <c r="W42" i="3"/>
  <c r="V43" i="3"/>
  <c r="V41" i="3"/>
  <c r="Y44" i="3"/>
  <c r="V44" i="3"/>
  <c r="W44" i="3"/>
  <c r="Y43" i="2"/>
  <c r="AD43" i="2" s="1"/>
  <c r="V44" i="2"/>
  <c r="V41" i="2"/>
  <c r="Y41" i="2"/>
  <c r="AB43" i="2" s="1"/>
  <c r="W44" i="2"/>
  <c r="X44" i="2"/>
  <c r="Y44" i="2"/>
  <c r="W41" i="2"/>
  <c r="X41" i="2"/>
  <c r="V42" i="2"/>
  <c r="W42" i="2"/>
  <c r="X42" i="2"/>
  <c r="Y42" i="2"/>
  <c r="AC43" i="2" s="1"/>
  <c r="X43" i="2"/>
  <c r="W43" i="2"/>
  <c r="V49" i="7" l="1" a="1"/>
  <c r="V49" i="5" a="1"/>
  <c r="X50" i="5" s="1"/>
  <c r="V49" i="3" a="1"/>
  <c r="V51" i="3" s="1"/>
  <c r="V49" i="6" a="1"/>
  <c r="V49" i="4" a="1"/>
  <c r="V49" i="2" a="1"/>
  <c r="W50" i="2" s="1"/>
  <c r="W51" i="7" l="1"/>
  <c r="W49" i="7"/>
  <c r="V51" i="7"/>
  <c r="W52" i="7"/>
  <c r="Y50" i="7"/>
  <c r="AC44" i="7" s="1"/>
  <c r="X49" i="7"/>
  <c r="X50" i="7"/>
  <c r="Y49" i="7"/>
  <c r="AB44" i="7" s="1"/>
  <c r="V49" i="7"/>
  <c r="Y51" i="7"/>
  <c r="AD44" i="7" s="1"/>
  <c r="W50" i="7"/>
  <c r="X51" i="7"/>
  <c r="V50" i="7"/>
  <c r="Y52" i="7"/>
  <c r="X52" i="7"/>
  <c r="V52" i="7"/>
  <c r="W51" i="5"/>
  <c r="W52" i="5"/>
  <c r="V52" i="5"/>
  <c r="Y52" i="5"/>
  <c r="Y51" i="5"/>
  <c r="AD44" i="5" s="1"/>
  <c r="V50" i="5"/>
  <c r="W49" i="5"/>
  <c r="Y49" i="5"/>
  <c r="AB44" i="5" s="1"/>
  <c r="X51" i="5"/>
  <c r="X49" i="5"/>
  <c r="V51" i="5"/>
  <c r="X52" i="5"/>
  <c r="V49" i="5"/>
  <c r="W50" i="5"/>
  <c r="Y50" i="5"/>
  <c r="AC44" i="5" s="1"/>
  <c r="Y51" i="3"/>
  <c r="AD44" i="3" s="1"/>
  <c r="V52" i="3"/>
  <c r="V49" i="3"/>
  <c r="Y52" i="3"/>
  <c r="W52" i="3"/>
  <c r="W49" i="3"/>
  <c r="X51" i="3"/>
  <c r="W51" i="3"/>
  <c r="V50" i="3"/>
  <c r="X49" i="3"/>
  <c r="Y49" i="3"/>
  <c r="AB44" i="3" s="1"/>
  <c r="X52" i="3"/>
  <c r="W50" i="3"/>
  <c r="X50" i="3"/>
  <c r="Y50" i="3"/>
  <c r="AC44" i="3" s="1"/>
  <c r="Y52" i="6"/>
  <c r="V49" i="6"/>
  <c r="X52" i="6"/>
  <c r="V51" i="6"/>
  <c r="X49" i="6"/>
  <c r="W52" i="6"/>
  <c r="W51" i="6"/>
  <c r="Y50" i="6"/>
  <c r="AC44" i="6" s="1"/>
  <c r="Y49" i="6"/>
  <c r="AB44" i="6" s="1"/>
  <c r="V52" i="6"/>
  <c r="Y51" i="6"/>
  <c r="AD44" i="6" s="1"/>
  <c r="X51" i="6"/>
  <c r="X50" i="6"/>
  <c r="W50" i="6"/>
  <c r="V50" i="6"/>
  <c r="W49" i="6"/>
  <c r="X52" i="4"/>
  <c r="W52" i="4"/>
  <c r="V52" i="4"/>
  <c r="W51" i="4"/>
  <c r="W50" i="4"/>
  <c r="Y51" i="4"/>
  <c r="AD44" i="4" s="1"/>
  <c r="X51" i="4"/>
  <c r="V51" i="4"/>
  <c r="Y50" i="4"/>
  <c r="AC44" i="4" s="1"/>
  <c r="X50" i="4"/>
  <c r="Y49" i="4"/>
  <c r="AB44" i="4" s="1"/>
  <c r="X49" i="4"/>
  <c r="V50" i="4"/>
  <c r="Y52" i="4"/>
  <c r="V49" i="4"/>
  <c r="W49" i="4"/>
  <c r="X52" i="2"/>
  <c r="V51" i="2"/>
  <c r="X50" i="2"/>
  <c r="V50" i="2"/>
  <c r="Y49" i="2"/>
  <c r="AB44" i="2" s="1"/>
  <c r="W52" i="2"/>
  <c r="V52" i="2"/>
  <c r="Y51" i="2"/>
  <c r="AD44" i="2" s="1"/>
  <c r="X51" i="2"/>
  <c r="X49" i="2"/>
  <c r="W49" i="2"/>
  <c r="Y52" i="2"/>
  <c r="V49" i="2"/>
  <c r="W51" i="2"/>
  <c r="Y50" i="2"/>
  <c r="AC44" i="2" s="1"/>
  <c r="V57" i="7" l="1" a="1"/>
  <c r="V57" i="5" a="1"/>
  <c r="V58" i="5" s="1"/>
  <c r="V57" i="3" a="1"/>
  <c r="V58" i="3" s="1"/>
  <c r="V57" i="6" a="1"/>
  <c r="V57" i="4" a="1"/>
  <c r="V57" i="2" a="1"/>
  <c r="Y58" i="7" l="1"/>
  <c r="AC45" i="7" s="1"/>
  <c r="Y59" i="7"/>
  <c r="AD45" i="7" s="1"/>
  <c r="X58" i="7"/>
  <c r="Y60" i="7"/>
  <c r="W58" i="7"/>
  <c r="V57" i="7"/>
  <c r="V59" i="7"/>
  <c r="V58" i="7"/>
  <c r="Y57" i="7"/>
  <c r="AB45" i="7" s="1"/>
  <c r="X57" i="7"/>
  <c r="W57" i="7"/>
  <c r="W59" i="7"/>
  <c r="X60" i="7"/>
  <c r="W60" i="7"/>
  <c r="V60" i="7"/>
  <c r="X59" i="7"/>
  <c r="X58" i="5"/>
  <c r="Y58" i="5"/>
  <c r="AC45" i="5" s="1"/>
  <c r="X59" i="5"/>
  <c r="Y59" i="5"/>
  <c r="AD45" i="5" s="1"/>
  <c r="V60" i="5"/>
  <c r="W60" i="5"/>
  <c r="W59" i="5"/>
  <c r="X60" i="5"/>
  <c r="V57" i="5"/>
  <c r="Y60" i="5"/>
  <c r="W57" i="5"/>
  <c r="Y57" i="5"/>
  <c r="AB45" i="5" s="1"/>
  <c r="V59" i="5"/>
  <c r="X57" i="5"/>
  <c r="W58" i="5"/>
  <c r="W57" i="3"/>
  <c r="X57" i="3"/>
  <c r="Y59" i="3"/>
  <c r="AD45" i="3" s="1"/>
  <c r="Y60" i="3"/>
  <c r="V57" i="3"/>
  <c r="V60" i="3"/>
  <c r="X60" i="3"/>
  <c r="W59" i="3"/>
  <c r="W60" i="3"/>
  <c r="X59" i="3"/>
  <c r="V59" i="3"/>
  <c r="X58" i="3"/>
  <c r="W58" i="3"/>
  <c r="Y58" i="3"/>
  <c r="AC45" i="3" s="1"/>
  <c r="Y57" i="3"/>
  <c r="AB45" i="3" s="1"/>
  <c r="AB49" i="3"/>
  <c r="AB50" i="3" s="1"/>
  <c r="W60" i="6"/>
  <c r="V60" i="6"/>
  <c r="X58" i="6"/>
  <c r="X57" i="6"/>
  <c r="Y59" i="6"/>
  <c r="AD45" i="6" s="1"/>
  <c r="Y58" i="6"/>
  <c r="AC45" i="6" s="1"/>
  <c r="V58" i="6"/>
  <c r="V57" i="6"/>
  <c r="X59" i="6"/>
  <c r="W59" i="6"/>
  <c r="V59" i="6"/>
  <c r="W58" i="6"/>
  <c r="Y60" i="6"/>
  <c r="W57" i="6"/>
  <c r="Y57" i="6"/>
  <c r="AB45" i="6" s="1"/>
  <c r="X60" i="6"/>
  <c r="V60" i="4"/>
  <c r="Y59" i="4"/>
  <c r="AD45" i="4" s="1"/>
  <c r="V58" i="4"/>
  <c r="Y57" i="4"/>
  <c r="AB45" i="4" s="1"/>
  <c r="X59" i="4"/>
  <c r="W59" i="4"/>
  <c r="V59" i="4"/>
  <c r="Y58" i="4"/>
  <c r="AC45" i="4" s="1"/>
  <c r="X58" i="4"/>
  <c r="W58" i="4"/>
  <c r="X57" i="4"/>
  <c r="W57" i="4"/>
  <c r="Y60" i="4"/>
  <c r="V57" i="4"/>
  <c r="X60" i="4"/>
  <c r="W60" i="4"/>
  <c r="X59" i="2"/>
  <c r="W59" i="2"/>
  <c r="V59" i="2"/>
  <c r="W60" i="2"/>
  <c r="V60" i="2"/>
  <c r="Y58" i="2"/>
  <c r="AC45" i="2" s="1"/>
  <c r="V58" i="2"/>
  <c r="Y57" i="2"/>
  <c r="AB45" i="2" s="1"/>
  <c r="W57" i="2"/>
  <c r="Y60" i="2"/>
  <c r="V57" i="2"/>
  <c r="X58" i="2"/>
  <c r="W58" i="2"/>
  <c r="X57" i="2"/>
  <c r="Y59" i="2"/>
  <c r="AD45" i="2" s="1"/>
  <c r="X60" i="2"/>
  <c r="AB49" i="7" l="1"/>
  <c r="AB50" i="7" s="1"/>
  <c r="AB49" i="5"/>
  <c r="AB50" i="5" s="1"/>
  <c r="AD49" i="3"/>
  <c r="AD50" i="3" s="1"/>
  <c r="AC49" i="3"/>
  <c r="AC50" i="3" s="1"/>
  <c r="AB49" i="6"/>
  <c r="AB50" i="6" s="1"/>
  <c r="AB49" i="4"/>
  <c r="AB50" i="4" s="1"/>
  <c r="AB49" i="2"/>
  <c r="AB50" i="2" s="1"/>
  <c r="AC49" i="7" l="1"/>
  <c r="AC50" i="7" s="1"/>
  <c r="AD49" i="7"/>
  <c r="AD50" i="7" s="1"/>
  <c r="AD49" i="5"/>
  <c r="AD50" i="5" s="1"/>
  <c r="AC49" i="5"/>
  <c r="AC50" i="5" s="1"/>
  <c r="AC49" i="6"/>
  <c r="AC50" i="6" s="1"/>
  <c r="AD49" i="6"/>
  <c r="AD50" i="6" s="1"/>
  <c r="AC49" i="4"/>
  <c r="AC50" i="4" s="1"/>
  <c r="AD49" i="4"/>
  <c r="AD50" i="4" s="1"/>
  <c r="AD49" i="2"/>
  <c r="AD50" i="2" s="1"/>
  <c r="AC49" i="2"/>
  <c r="AC50" i="2" s="1"/>
</calcChain>
</file>

<file path=xl/sharedStrings.xml><?xml version="1.0" encoding="utf-8"?>
<sst xmlns="http://schemas.openxmlformats.org/spreadsheetml/2006/main" count="312" uniqueCount="42">
  <si>
    <t>Denavit-Hartenberg-Parameter</t>
  </si>
  <si>
    <t>Link i</t>
  </si>
  <si>
    <t>θi</t>
  </si>
  <si>
    <t>di</t>
  </si>
  <si>
    <t>ai</t>
  </si>
  <si>
    <t>αi</t>
  </si>
  <si>
    <t>d1</t>
  </si>
  <si>
    <t>pi/2</t>
  </si>
  <si>
    <t>a2</t>
  </si>
  <si>
    <t>a3</t>
  </si>
  <si>
    <t>d4</t>
  </si>
  <si>
    <t>d5</t>
  </si>
  <si>
    <t>-pi/2</t>
  </si>
  <si>
    <t>d6</t>
  </si>
  <si>
    <t>Joint angle in rad</t>
  </si>
  <si>
    <t>Θ [Grad]</t>
  </si>
  <si>
    <t>Θ [rad]</t>
  </si>
  <si>
    <t>d [m]</t>
  </si>
  <si>
    <t>a [m]</t>
  </si>
  <si>
    <t>α [rad]</t>
  </si>
  <si>
    <t xml:space="preserve">Joint1（Joint 1） </t>
  </si>
  <si>
    <t>Joint2（Joint 2）</t>
  </si>
  <si>
    <t>D-H transformation matrix</t>
  </si>
  <si>
    <t>Joint3（Joint 3）</t>
  </si>
  <si>
    <t>Joint4（Joint 4）</t>
  </si>
  <si>
    <t>Joint5（Joint 5）</t>
  </si>
  <si>
    <t>Joint6（Joint 6）</t>
  </si>
  <si>
    <t>X</t>
  </si>
  <si>
    <t>Y</t>
  </si>
  <si>
    <t>Z</t>
  </si>
  <si>
    <t>beta</t>
  </si>
  <si>
    <t>alpha</t>
  </si>
  <si>
    <t>gamma</t>
  </si>
  <si>
    <t>5T6</t>
  </si>
  <si>
    <t>Denavit-Hartenberg-Parameter</t>
    <phoneticPr fontId="23" type="noConversion"/>
  </si>
  <si>
    <t>RY6P3L622</t>
    <phoneticPr fontId="23" type="noConversion"/>
  </si>
  <si>
    <t>RY6P5L922</t>
    <phoneticPr fontId="23" type="noConversion"/>
  </si>
  <si>
    <t>RY6P10L1400</t>
    <phoneticPr fontId="23" type="noConversion"/>
  </si>
  <si>
    <t>RY6P16L1034</t>
    <phoneticPr fontId="23" type="noConversion"/>
  </si>
  <si>
    <t>RY6P20L1854</t>
    <phoneticPr fontId="23" type="noConversion"/>
  </si>
  <si>
    <t>RY6P30L1374</t>
    <phoneticPr fontId="23" type="noConversion"/>
  </si>
  <si>
    <r>
      <t>Joint좌표</t>
    </r>
    <r>
      <rPr>
        <sz val="11"/>
        <color theme="1"/>
        <rFont val="Microsoft JhengHei"/>
        <family val="2"/>
        <charset val="136"/>
      </rPr>
      <t xml:space="preserve">
</t>
    </r>
    <r>
      <rPr>
        <sz val="11"/>
        <color theme="1"/>
        <rFont val="맑은 고딕"/>
        <family val="3"/>
        <charset val="129"/>
        <scheme val="minor"/>
      </rPr>
      <t>（The coordinate position of the joint）</t>
    </r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</si>
</sst>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0" formatCode="0.0000"/>
    <numFmt numFmtId="181" formatCode="0.00000"/>
  </numFmts>
  <fonts count="26">
    <font>
      <sz val="11"/>
      <color theme="1"/>
      <name val="맑은 고딕"/>
      <charset val="134"/>
      <scheme val="minor"/>
    </font>
    <font>
      <sz val="11"/>
      <color theme="1"/>
      <name val="宋体"/>
    </font>
    <font>
      <sz val="18"/>
      <color theme="1"/>
      <name val="맑은 고딕"/>
      <charset val="134"/>
      <scheme val="minor"/>
    </font>
    <font>
      <sz val="11"/>
      <color theme="1"/>
      <name val="Times New Roman"/>
      <family val="1"/>
    </font>
    <font>
      <sz val="8"/>
      <color theme="1"/>
      <name val="Microsoft YaHei UI"/>
      <family val="2"/>
      <charset val="134"/>
    </font>
    <font>
      <b/>
      <sz val="12"/>
      <color rgb="FF303030"/>
      <name val="Roboto"/>
      <family val="2"/>
    </font>
    <font>
      <b/>
      <sz val="10"/>
      <color rgb="FF303030"/>
      <name val="Roboto"/>
    </font>
    <font>
      <sz val="10"/>
      <color rgb="FF303030"/>
      <name val="Roboto"/>
    </font>
    <font>
      <sz val="10"/>
      <color theme="1"/>
      <name val="Roboto"/>
    </font>
    <font>
      <sz val="11"/>
      <color theme="0"/>
      <name val="맑은 고딕"/>
      <charset val="134"/>
      <scheme val="minor"/>
    </font>
    <font>
      <sz val="11"/>
      <name val="맑은 고딕"/>
      <charset val="134"/>
      <scheme val="minor"/>
    </font>
    <font>
      <sz val="11"/>
      <color rgb="FFFF0000"/>
      <name val="맑은 고딕"/>
      <charset val="134"/>
      <scheme val="minor"/>
    </font>
    <font>
      <b/>
      <sz val="11"/>
      <color rgb="FFFFC000"/>
      <name val="맑은 고딕"/>
      <charset val="134"/>
      <scheme val="minor"/>
    </font>
    <font>
      <b/>
      <sz val="11"/>
      <color rgb="FF7030A0"/>
      <name val="맑은 고딕"/>
      <charset val="134"/>
      <scheme val="minor"/>
    </font>
    <font>
      <b/>
      <sz val="11"/>
      <color rgb="FF00B050"/>
      <name val="맑은 고딕"/>
      <charset val="134"/>
      <scheme val="minor"/>
    </font>
    <font>
      <sz val="9"/>
      <color theme="1"/>
      <name val="Microsoft YaHei UI"/>
      <family val="2"/>
      <charset val="134"/>
    </font>
    <font>
      <sz val="11"/>
      <color rgb="FF000000"/>
      <name val="맑은 고딕"/>
      <charset val="134"/>
      <scheme val="minor"/>
    </font>
    <font>
      <b/>
      <sz val="14"/>
      <color rgb="FF000000"/>
      <name val="맑은 고딕"/>
      <charset val="134"/>
      <scheme val="minor"/>
    </font>
    <font>
      <b/>
      <sz val="14"/>
      <color rgb="FF000000"/>
      <name val="Calibri"/>
      <family val="2"/>
    </font>
    <font>
      <b/>
      <sz val="11"/>
      <color rgb="FF000000"/>
      <name val="맑은 고딕"/>
      <charset val="134"/>
      <scheme val="minor"/>
    </font>
    <font>
      <sz val="10"/>
      <color rgb="FF000000"/>
      <name val="맑은 고딕"/>
      <charset val="134"/>
      <scheme val="minor"/>
    </font>
    <font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theme="1"/>
      <name val="Microsoft JhengHei"/>
      <family val="2"/>
      <charset val="136"/>
    </font>
  </fonts>
  <fills count="15">
    <fill>
      <patternFill patternType="none"/>
    </fill>
    <fill>
      <patternFill patternType="gray125"/>
    </fill>
    <fill>
      <patternFill patternType="solid">
        <fgColor theme="3" tint="0.399945066682943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F6CCAC"/>
        <bgColor indexed="64"/>
      </patternFill>
    </fill>
    <fill>
      <patternFill patternType="solid">
        <fgColor rgb="FFAEB9CC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theme="8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6">
    <xf numFmtId="0" fontId="0" fillId="0" borderId="0" xfId="0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0" fillId="2" borderId="0" xfId="0" applyFill="1" applyAlignment="1"/>
    <xf numFmtId="0" fontId="0" fillId="3" borderId="0" xfId="0" applyFill="1" applyAlignment="1"/>
    <xf numFmtId="0" fontId="0" fillId="4" borderId="0" xfId="0" applyFill="1" applyAlignment="1"/>
    <xf numFmtId="0" fontId="3" fillId="0" borderId="0" xfId="0" applyFont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vertical="center" wrapText="1"/>
    </xf>
    <xf numFmtId="0" fontId="0" fillId="6" borderId="0" xfId="0" applyFill="1" applyAlignment="1"/>
    <xf numFmtId="0" fontId="6" fillId="6" borderId="4" xfId="0" applyFont="1" applyFill="1" applyBorder="1" applyAlignment="1">
      <alignment horizontal="center" vertical="center" wrapText="1"/>
    </xf>
    <xf numFmtId="2" fontId="7" fillId="6" borderId="4" xfId="0" applyNumberFormat="1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180" fontId="7" fillId="6" borderId="4" xfId="0" applyNumberFormat="1" applyFont="1" applyFill="1" applyBorder="1" applyAlignment="1">
      <alignment horizontal="center" vertical="center" wrapText="1"/>
    </xf>
    <xf numFmtId="0" fontId="0" fillId="7" borderId="0" xfId="0" applyFill="1" applyAlignment="1"/>
    <xf numFmtId="0" fontId="6" fillId="7" borderId="4" xfId="0" applyFont="1" applyFill="1" applyBorder="1" applyAlignment="1">
      <alignment horizontal="center" vertical="center" wrapText="1"/>
    </xf>
    <xf numFmtId="2" fontId="7" fillId="7" borderId="4" xfId="0" applyNumberFormat="1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180" fontId="7" fillId="7" borderId="4" xfId="0" applyNumberFormat="1" applyFont="1" applyFill="1" applyBorder="1" applyAlignment="1">
      <alignment horizontal="center" vertical="center" wrapText="1"/>
    </xf>
    <xf numFmtId="0" fontId="0" fillId="8" borderId="0" xfId="0" applyFill="1" applyAlignment="1"/>
    <xf numFmtId="0" fontId="6" fillId="8" borderId="4" xfId="0" applyFont="1" applyFill="1" applyBorder="1" applyAlignment="1">
      <alignment horizontal="center" vertical="center" wrapText="1"/>
    </xf>
    <xf numFmtId="2" fontId="7" fillId="8" borderId="4" xfId="0" applyNumberFormat="1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180" fontId="7" fillId="8" borderId="4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2" fontId="7" fillId="2" borderId="4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180" fontId="7" fillId="2" borderId="4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2" fontId="7" fillId="3" borderId="4" xfId="0" applyNumberFormat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180" fontId="7" fillId="3" borderId="4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2" fontId="8" fillId="4" borderId="4" xfId="0" applyNumberFormat="1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180" fontId="8" fillId="4" borderId="4" xfId="0" applyNumberFormat="1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0" fontId="0" fillId="6" borderId="4" xfId="0" applyFill="1" applyBorder="1" applyAlignment="1"/>
    <xf numFmtId="0" fontId="0" fillId="7" borderId="4" xfId="0" applyFill="1" applyBorder="1" applyAlignment="1"/>
    <xf numFmtId="0" fontId="0" fillId="8" borderId="0" xfId="0" applyFill="1" applyAlignment="1">
      <alignment textRotation="90"/>
    </xf>
    <xf numFmtId="0" fontId="0" fillId="0" borderId="3" xfId="0" applyBorder="1" applyAlignment="1">
      <alignment horizontal="center" vertical="center"/>
    </xf>
    <xf numFmtId="0" fontId="0" fillId="8" borderId="4" xfId="0" applyFill="1" applyBorder="1" applyAlignment="1"/>
    <xf numFmtId="0" fontId="0" fillId="2" borderId="4" xfId="0" applyFill="1" applyBorder="1" applyAlignment="1"/>
    <xf numFmtId="180" fontId="0" fillId="2" borderId="4" xfId="0" applyNumberFormat="1" applyFill="1" applyBorder="1" applyAlignment="1"/>
    <xf numFmtId="0" fontId="0" fillId="3" borderId="4" xfId="0" applyFill="1" applyBorder="1" applyAlignment="1"/>
    <xf numFmtId="180" fontId="0" fillId="3" borderId="4" xfId="0" applyNumberFormat="1" applyFill="1" applyBorder="1" applyAlignment="1"/>
    <xf numFmtId="0" fontId="9" fillId="0" borderId="0" xfId="0" applyFont="1">
      <alignment vertical="center"/>
    </xf>
    <xf numFmtId="0" fontId="10" fillId="4" borderId="4" xfId="0" applyFont="1" applyFill="1" applyBorder="1" applyAlignment="1"/>
    <xf numFmtId="180" fontId="10" fillId="4" borderId="4" xfId="0" applyNumberFormat="1" applyFont="1" applyFill="1" applyBorder="1" applyAlignment="1"/>
    <xf numFmtId="0" fontId="9" fillId="0" borderId="0" xfId="0" applyFont="1" applyAlignment="1"/>
    <xf numFmtId="0" fontId="9" fillId="0" borderId="5" xfId="0" applyFont="1" applyBorder="1" applyAlignment="1"/>
    <xf numFmtId="181" fontId="0" fillId="0" borderId="4" xfId="0" applyNumberFormat="1" applyBorder="1" applyAlignment="1">
      <alignment horizontal="center" vertical="center"/>
    </xf>
    <xf numFmtId="181" fontId="0" fillId="0" borderId="0" xfId="0" applyNumberFormat="1" applyAlignment="1">
      <alignment horizontal="center" vertical="center"/>
    </xf>
    <xf numFmtId="181" fontId="12" fillId="0" borderId="4" xfId="0" applyNumberFormat="1" applyFont="1" applyBorder="1" applyAlignment="1">
      <alignment horizontal="center" vertical="center"/>
    </xf>
    <xf numFmtId="181" fontId="13" fillId="0" borderId="4" xfId="0" applyNumberFormat="1" applyFont="1" applyBorder="1" applyAlignment="1">
      <alignment horizontal="center" vertical="center"/>
    </xf>
    <xf numFmtId="181" fontId="14" fillId="0" borderId="4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181" fontId="0" fillId="0" borderId="0" xfId="0" applyNumberFormat="1" applyAlignment="1">
      <alignment horizont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16" fillId="0" borderId="0" xfId="0" applyFont="1">
      <alignment vertical="center"/>
    </xf>
    <xf numFmtId="0" fontId="16" fillId="9" borderId="0" xfId="0" applyFont="1" applyFill="1" applyAlignment="1">
      <alignment horizontal="center" vertical="center"/>
    </xf>
    <xf numFmtId="0" fontId="17" fillId="9" borderId="0" xfId="0" applyFont="1" applyFill="1" applyAlignment="1">
      <alignment horizontal="center" vertical="center"/>
    </xf>
    <xf numFmtId="0" fontId="18" fillId="9" borderId="0" xfId="0" applyFont="1" applyFill="1" applyAlignment="1">
      <alignment horizontal="center" vertical="center"/>
    </xf>
    <xf numFmtId="0" fontId="19" fillId="9" borderId="0" xfId="0" applyFont="1" applyFill="1" applyAlignment="1">
      <alignment horizontal="center" vertical="center"/>
    </xf>
    <xf numFmtId="49" fontId="16" fillId="9" borderId="0" xfId="0" applyNumberFormat="1" applyFont="1" applyFill="1" applyAlignment="1">
      <alignment horizontal="center" vertical="center"/>
    </xf>
    <xf numFmtId="0" fontId="16" fillId="10" borderId="0" xfId="0" applyFont="1" applyFill="1" applyAlignment="1">
      <alignment horizontal="center" vertical="center"/>
    </xf>
    <xf numFmtId="0" fontId="17" fillId="10" borderId="0" xfId="0" applyFont="1" applyFill="1" applyAlignment="1">
      <alignment horizontal="center" vertical="center"/>
    </xf>
    <xf numFmtId="0" fontId="18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horizontal="center" vertical="center"/>
    </xf>
    <xf numFmtId="49" fontId="16" fillId="10" borderId="0" xfId="0" applyNumberFormat="1" applyFont="1" applyFill="1" applyAlignment="1">
      <alignment horizontal="center" vertical="center"/>
    </xf>
    <xf numFmtId="0" fontId="16" fillId="11" borderId="0" xfId="0" applyFont="1" applyFill="1" applyAlignment="1">
      <alignment horizontal="center" vertical="center"/>
    </xf>
    <xf numFmtId="0" fontId="20" fillId="0" borderId="0" xfId="0" applyFont="1">
      <alignment vertical="center"/>
    </xf>
    <xf numFmtId="0" fontId="17" fillId="11" borderId="0" xfId="0" applyFont="1" applyFill="1" applyAlignment="1">
      <alignment horizontal="center" vertical="center"/>
    </xf>
    <xf numFmtId="0" fontId="18" fillId="11" borderId="0" xfId="0" applyFont="1" applyFill="1" applyAlignment="1">
      <alignment horizontal="center" vertical="center"/>
    </xf>
    <xf numFmtId="0" fontId="19" fillId="11" borderId="0" xfId="0" applyFont="1" applyFill="1" applyAlignment="1">
      <alignment horizontal="center" vertical="center"/>
    </xf>
    <xf numFmtId="49" fontId="16" fillId="11" borderId="0" xfId="0" applyNumberFormat="1" applyFont="1" applyFill="1" applyAlignment="1">
      <alignment horizontal="center" vertical="center"/>
    </xf>
    <xf numFmtId="0" fontId="16" fillId="12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12" borderId="0" xfId="0" applyFont="1" applyFill="1" applyAlignment="1">
      <alignment horizontal="center" vertical="center"/>
    </xf>
    <xf numFmtId="0" fontId="18" fillId="12" borderId="0" xfId="0" applyFont="1" applyFill="1" applyAlignment="1">
      <alignment horizontal="center" vertical="center"/>
    </xf>
    <xf numFmtId="0" fontId="19" fillId="12" borderId="0" xfId="0" applyFont="1" applyFill="1" applyAlignment="1">
      <alignment horizontal="center" vertical="center"/>
    </xf>
    <xf numFmtId="49" fontId="16" fillId="12" borderId="0" xfId="0" applyNumberFormat="1" applyFont="1" applyFill="1" applyAlignment="1">
      <alignment horizontal="center" vertical="center"/>
    </xf>
    <xf numFmtId="0" fontId="16" fillId="13" borderId="0" xfId="0" applyFont="1" applyFill="1" applyAlignment="1">
      <alignment horizontal="center" vertical="center"/>
    </xf>
    <xf numFmtId="0" fontId="17" fillId="13" borderId="0" xfId="0" applyFont="1" applyFill="1" applyAlignment="1">
      <alignment horizontal="center" vertical="center"/>
    </xf>
    <xf numFmtId="0" fontId="18" fillId="13" borderId="0" xfId="0" applyFont="1" applyFill="1" applyAlignment="1">
      <alignment horizontal="center" vertical="center"/>
    </xf>
    <xf numFmtId="0" fontId="19" fillId="13" borderId="0" xfId="0" applyFont="1" applyFill="1" applyAlignment="1">
      <alignment horizontal="center" vertical="center"/>
    </xf>
    <xf numFmtId="49" fontId="16" fillId="13" borderId="0" xfId="0" applyNumberFormat="1" applyFont="1" applyFill="1" applyAlignment="1">
      <alignment horizontal="center" vertical="center"/>
    </xf>
    <xf numFmtId="0" fontId="16" fillId="14" borderId="0" xfId="0" applyFont="1" applyFill="1" applyAlignment="1">
      <alignment horizontal="center" vertical="center"/>
    </xf>
    <xf numFmtId="0" fontId="17" fillId="14" borderId="0" xfId="0" applyFont="1" applyFill="1" applyAlignment="1">
      <alignment horizontal="center" vertical="center"/>
    </xf>
    <xf numFmtId="0" fontId="18" fillId="14" borderId="0" xfId="0" applyFont="1" applyFill="1" applyAlignment="1">
      <alignment horizontal="center" vertical="center"/>
    </xf>
    <xf numFmtId="0" fontId="19" fillId="14" borderId="0" xfId="0" applyFont="1" applyFill="1" applyAlignment="1">
      <alignment horizontal="center" vertical="center"/>
    </xf>
    <xf numFmtId="49" fontId="16" fillId="14" borderId="0" xfId="0" applyNumberFormat="1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9" borderId="0" xfId="0" applyFont="1" applyFill="1" applyAlignment="1">
      <alignment horizontal="center" vertical="center"/>
    </xf>
    <xf numFmtId="0" fontId="16" fillId="10" borderId="0" xfId="0" applyFont="1" applyFill="1" applyAlignment="1">
      <alignment horizontal="center" vertical="center"/>
    </xf>
    <xf numFmtId="0" fontId="16" fillId="11" borderId="0" xfId="0" applyFont="1" applyFill="1" applyAlignment="1">
      <alignment horizontal="center" vertical="center"/>
    </xf>
    <xf numFmtId="0" fontId="16" fillId="12" borderId="0" xfId="0" applyFont="1" applyFill="1" applyAlignment="1">
      <alignment horizontal="center" vertical="center"/>
    </xf>
    <xf numFmtId="0" fontId="16" fillId="13" borderId="0" xfId="0" applyFont="1" applyFill="1" applyAlignment="1">
      <alignment horizontal="center" vertical="center"/>
    </xf>
    <xf numFmtId="0" fontId="16" fillId="14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5" borderId="4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1" fillId="4" borderId="0" xfId="0" applyFont="1" applyFill="1" applyAlignment="1">
      <alignment horizontal="center" textRotation="90"/>
    </xf>
    <xf numFmtId="0" fontId="0" fillId="4" borderId="0" xfId="0" applyFill="1" applyAlignment="1">
      <alignment horizontal="center" textRotation="90"/>
    </xf>
    <xf numFmtId="0" fontId="0" fillId="3" borderId="0" xfId="0" applyFill="1" applyAlignment="1">
      <alignment horizontal="center" textRotation="90"/>
    </xf>
    <xf numFmtId="0" fontId="0" fillId="2" borderId="0" xfId="0" applyFill="1" applyAlignment="1">
      <alignment horizontal="center" textRotation="90"/>
    </xf>
    <xf numFmtId="0" fontId="0" fillId="8" borderId="0" xfId="0" applyFill="1" applyAlignment="1">
      <alignment horizontal="center" textRotation="90"/>
    </xf>
    <xf numFmtId="0" fontId="0" fillId="7" borderId="0" xfId="0" applyFill="1" applyAlignment="1">
      <alignment horizontal="center" textRotation="90"/>
    </xf>
    <xf numFmtId="0" fontId="0" fillId="6" borderId="0" xfId="0" applyFill="1" applyAlignment="1">
      <alignment horizontal="center" textRotation="90"/>
    </xf>
    <xf numFmtId="0" fontId="0" fillId="6" borderId="5" xfId="0" applyFill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1" fillId="0" borderId="6" xfId="0" applyFont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0" fontId="11" fillId="0" borderId="10" xfId="0" applyFont="1" applyBorder="1" applyAlignment="1">
      <alignment vertical="center" wrapText="1"/>
    </xf>
    <xf numFmtId="0" fontId="11" fillId="0" borderId="8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11" fillId="0" borderId="5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11" fillId="0" borderId="11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24" fillId="9" borderId="0" xfId="0" applyFont="1" applyFill="1" applyAlignment="1">
      <alignment horizontal="center" vertical="center"/>
    </xf>
    <xf numFmtId="0" fontId="24" fillId="10" borderId="0" xfId="0" applyFont="1" applyFill="1" applyAlignment="1">
      <alignment horizontal="center" vertical="center"/>
    </xf>
    <xf numFmtId="0" fontId="24" fillId="11" borderId="0" xfId="0" applyFont="1" applyFill="1" applyAlignment="1">
      <alignment horizontal="center" vertical="center"/>
    </xf>
    <xf numFmtId="0" fontId="24" fillId="12" borderId="0" xfId="0" applyFont="1" applyFill="1" applyAlignment="1">
      <alignment horizontal="center" vertical="center"/>
    </xf>
    <xf numFmtId="0" fontId="24" fillId="13" borderId="0" xfId="0" applyFont="1" applyFill="1" applyAlignment="1">
      <alignment horizontal="center" vertical="center"/>
    </xf>
    <xf numFmtId="0" fontId="24" fillId="14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ED6C00"/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995948247433999E-2"/>
          <c:y val="2.72055420139257E-2"/>
          <c:w val="0.91602991800770694"/>
          <c:h val="0.94558879994134504"/>
        </c:manualLayout>
      </c:layout>
      <c:scatterChart>
        <c:scatterStyle val="lineMarker"/>
        <c:varyColors val="0"/>
        <c:ser>
          <c:idx val="0"/>
          <c:order val="0"/>
          <c:xVal>
            <c:numRef>
              <c:f>RY6P3L622!$AB$40:$AB$45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-0.28000000000000003</c:v>
                </c:pt>
                <c:pt idx="2">
                  <c:v>-0.52</c:v>
                </c:pt>
                <c:pt idx="3">
                  <c:v>-0.52</c:v>
                </c:pt>
                <c:pt idx="4">
                  <c:v>-0.52</c:v>
                </c:pt>
                <c:pt idx="5">
                  <c:v>-0.52</c:v>
                </c:pt>
              </c:numCache>
            </c:numRef>
          </c:xVal>
          <c:yVal>
            <c:numRef>
              <c:f>RY6P3L622!$AC$40:$AC$45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-0.10199999999999999</c:v>
                </c:pt>
                <c:pt idx="4">
                  <c:v>-0.10199999999999965</c:v>
                </c:pt>
                <c:pt idx="5">
                  <c:v>-0.20199999999999965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0B6-4F18-82D2-11D69B73DB79}"/>
            </c:ext>
          </c:extLst>
        </c:ser>
        <c:ser>
          <c:idx val="1"/>
          <c:order val="1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xVal>
            <c:numRef>
              <c:f>RY6P3L622!$AB$40:$AB$45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-0.28000000000000003</c:v>
                </c:pt>
                <c:pt idx="2">
                  <c:v>-0.52</c:v>
                </c:pt>
                <c:pt idx="3">
                  <c:v>-0.52</c:v>
                </c:pt>
                <c:pt idx="4">
                  <c:v>-0.52</c:v>
                </c:pt>
                <c:pt idx="5">
                  <c:v>-0.52</c:v>
                </c:pt>
              </c:numCache>
            </c:numRef>
          </c:xVal>
          <c:yVal>
            <c:numRef>
              <c:f>RY6P3L622!$AC$40:$AC$45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-0.10199999999999999</c:v>
                </c:pt>
                <c:pt idx="4">
                  <c:v>-0.10199999999999965</c:v>
                </c:pt>
                <c:pt idx="5">
                  <c:v>-0.20199999999999965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B6-4F18-82D2-11D69B73DB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15520"/>
        <c:axId val="215517440"/>
      </c:scatterChart>
      <c:valAx>
        <c:axId val="215515520"/>
        <c:scaling>
          <c:orientation val="minMax"/>
          <c:max val="0.9"/>
          <c:min val="-0.9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chemeClr val="tx1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17440"/>
        <c:crosses val="autoZero"/>
        <c:crossBetween val="midCat"/>
        <c:majorUnit val="0.2"/>
        <c:minorUnit val="0.1"/>
      </c:valAx>
      <c:valAx>
        <c:axId val="215517440"/>
        <c:scaling>
          <c:orientation val="minMax"/>
          <c:max val="0.9"/>
          <c:min val="-0.9"/>
        </c:scaling>
        <c:delete val="0"/>
        <c:axPos val="l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15520"/>
        <c:crosses val="autoZero"/>
        <c:crossBetween val="midCat"/>
        <c:majorUnit val="0.2"/>
        <c:minorUnit val="0.1"/>
      </c:valAx>
      <c:spPr>
        <a:ln>
          <a:solidFill>
            <a:schemeClr val="bg1">
              <a:lumMod val="85000"/>
            </a:schemeClr>
          </a:solidFill>
        </a:ln>
      </c:spPr>
    </c:plotArea>
    <c:plotVisOnly val="1"/>
    <c:dispBlanksAs val="gap"/>
    <c:showDLblsOverMax val="0"/>
    <c:extLst>
      <c:ext uri="{0b15fc19-7d7d-44ad-8c2d-2c3a37ce22c3}">
        <chartProps xmlns="https://web.wps.cn/et/2018/main" chartId="{90aa58e6-c96c-40fa-92f9-bfe1d1be92d0}"/>
      </c:ext>
    </c:extLst>
  </c:chart>
  <c:txPr>
    <a:bodyPr/>
    <a:lstStyle/>
    <a:p>
      <a:pPr>
        <a:defRPr lang="zh-CN"/>
      </a:pPr>
      <a:endParaRPr lang="ko-KR"/>
    </a:p>
  </c:txPr>
  <c:printSettings>
    <c:headerFooter/>
    <c:pageMargins b="0.75" l="0.7" r="0.7" t="0.75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1439856639074103E-2"/>
          <c:y val="2.7205600029327599E-2"/>
          <c:w val="0.91602991800770694"/>
          <c:h val="0.94558879994134504"/>
        </c:manualLayout>
      </c:layout>
      <c:scatterChart>
        <c:scatterStyle val="lineMarker"/>
        <c:varyColors val="0"/>
        <c:ser>
          <c:idx val="0"/>
          <c:order val="0"/>
          <c:xVal>
            <c:numRef>
              <c:f>RY6P16L1034!$AB$40:$AB$45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-0.52</c:v>
                </c:pt>
                <c:pt idx="2">
                  <c:v>-0.92</c:v>
                </c:pt>
                <c:pt idx="3">
                  <c:v>-0.92</c:v>
                </c:pt>
                <c:pt idx="4">
                  <c:v>-0.92</c:v>
                </c:pt>
                <c:pt idx="5">
                  <c:v>-0.92</c:v>
                </c:pt>
              </c:numCache>
            </c:numRef>
          </c:xVal>
          <c:yVal>
            <c:numRef>
              <c:f>RY6P16L1034!$AC$40:$AC$45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-0.159</c:v>
                </c:pt>
                <c:pt idx="4">
                  <c:v>-0.15899999999999961</c:v>
                </c:pt>
                <c:pt idx="5">
                  <c:v>-0.26499999999999962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C53-46BB-9FD4-B77DA72CFDC7}"/>
            </c:ext>
          </c:extLst>
        </c:ser>
        <c:ser>
          <c:idx val="1"/>
          <c:order val="1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xVal>
            <c:numRef>
              <c:f>RY6P16L1034!$AB$40:$AB$45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-0.52</c:v>
                </c:pt>
                <c:pt idx="2">
                  <c:v>-0.92</c:v>
                </c:pt>
                <c:pt idx="3">
                  <c:v>-0.92</c:v>
                </c:pt>
                <c:pt idx="4">
                  <c:v>-0.92</c:v>
                </c:pt>
                <c:pt idx="5">
                  <c:v>-0.92</c:v>
                </c:pt>
              </c:numCache>
            </c:numRef>
          </c:xVal>
          <c:yVal>
            <c:numRef>
              <c:f>RY6P16L1034!$AC$40:$AC$45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-0.159</c:v>
                </c:pt>
                <c:pt idx="4">
                  <c:v>-0.15899999999999961</c:v>
                </c:pt>
                <c:pt idx="5">
                  <c:v>-0.26499999999999962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C53-46BB-9FD4-B77DA72CFD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15520"/>
        <c:axId val="215517440"/>
      </c:scatterChart>
      <c:valAx>
        <c:axId val="215515520"/>
        <c:scaling>
          <c:orientation val="minMax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chemeClr val="tx1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17440"/>
        <c:crosses val="autoZero"/>
        <c:crossBetween val="midCat"/>
        <c:majorUnit val="0.5"/>
        <c:minorUnit val="0.1"/>
      </c:valAx>
      <c:valAx>
        <c:axId val="215517440"/>
        <c:scaling>
          <c:orientation val="minMax"/>
          <c:max val="2.5"/>
          <c:min val="-2.5"/>
        </c:scaling>
        <c:delete val="0"/>
        <c:axPos val="l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15520"/>
        <c:crosses val="autoZero"/>
        <c:crossBetween val="midCat"/>
        <c:majorUnit val="0.5"/>
        <c:minorUnit val="0.1"/>
      </c:valAx>
    </c:plotArea>
    <c:plotVisOnly val="1"/>
    <c:dispBlanksAs val="gap"/>
    <c:showDLblsOverMax val="0"/>
    <c:extLst>
      <c:ext uri="{0b15fc19-7d7d-44ad-8c2d-2c3a37ce22c3}">
        <chartProps xmlns="https://web.wps.cn/et/2018/main" chartId="{72a4e8d7-5cb7-4db9-9437-4e7525125b13}"/>
      </c:ext>
    </c:extLst>
  </c:chart>
  <c:txPr>
    <a:bodyPr/>
    <a:lstStyle/>
    <a:p>
      <a:pPr>
        <a:defRPr lang="zh-CN"/>
      </a:pPr>
      <a:endParaRPr lang="ko-KR"/>
    </a:p>
  </c:txPr>
  <c:printSettings>
    <c:headerFooter/>
    <c:pageMargins b="0.75" l="0.7" r="0.7" t="0.75" header="0.3" footer="0.3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>
              <a:outerShdw blurRad="50800" dist="50800" dir="5400000" algn="ctr" rotWithShape="0">
                <a:schemeClr val="bg2"/>
              </a:outerShdw>
            </a:effectLst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>
                <a:outerShdw blurRad="50800" dist="50800" dir="5400000" algn="ctr" rotWithShape="0">
                  <a:schemeClr val="bg2"/>
                </a:outerShdw>
              </a:effectLst>
            </c:spPr>
          </c:marker>
          <c:xVal>
            <c:numRef>
              <c:f>RY6P16L1034!$AB$40:$AB$45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-0.52</c:v>
                </c:pt>
                <c:pt idx="2">
                  <c:v>-0.92</c:v>
                </c:pt>
                <c:pt idx="3">
                  <c:v>-0.92</c:v>
                </c:pt>
                <c:pt idx="4">
                  <c:v>-0.92</c:v>
                </c:pt>
                <c:pt idx="5">
                  <c:v>-0.92</c:v>
                </c:pt>
              </c:numCache>
            </c:numRef>
          </c:xVal>
          <c:yVal>
            <c:numRef>
              <c:f>RY6P16L1034!$AD$40:$AD$45</c:f>
              <c:numCache>
                <c:formatCode>0.00000</c:formatCode>
                <c:ptCount val="6"/>
                <c:pt idx="0" formatCode="General">
                  <c:v>0.18</c:v>
                </c:pt>
                <c:pt idx="1">
                  <c:v>0.18</c:v>
                </c:pt>
                <c:pt idx="2">
                  <c:v>0.18</c:v>
                </c:pt>
                <c:pt idx="3">
                  <c:v>0.18</c:v>
                </c:pt>
                <c:pt idx="4">
                  <c:v>6.5999999999999989E-2</c:v>
                </c:pt>
                <c:pt idx="5">
                  <c:v>6.5999999999999989E-2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0C-41BF-9C07-0F39ED3991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33056"/>
        <c:axId val="215534976"/>
      </c:scatterChart>
      <c:valAx>
        <c:axId val="215533056"/>
        <c:scaling>
          <c:orientation val="maxMin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FF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34976"/>
        <c:crosses val="autoZero"/>
        <c:crossBetween val="midCat"/>
        <c:majorUnit val="0.5"/>
      </c:valAx>
      <c:valAx>
        <c:axId val="215534976"/>
        <c:scaling>
          <c:orientation val="minMax"/>
          <c:max val="2.5"/>
          <c:min val="-2.5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33056"/>
        <c:crosses val="autoZero"/>
        <c:crossBetween val="midCat"/>
        <c:majorUnit val="0.5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  <c:extLst>
      <c:ext uri="{0b15fc19-7d7d-44ad-8c2d-2c3a37ce22c3}">
        <chartProps xmlns="https://web.wps.cn/et/2018/main" chartId="{c021f070-a4f4-4953-a59e-f8d49a1cd70a}"/>
      </c:ext>
    </c:extLst>
  </c:chart>
  <c:spPr>
    <a:ln w="6350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  <a:endParaRPr lang="ko-KR"/>
    </a:p>
  </c:txPr>
  <c:printSettings>
    <c:headerFooter/>
    <c:pageMargins b="0.75" l="0.7" r="0.7" t="0.75" header="0.3" footer="0.3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xVal>
            <c:numRef>
              <c:f>RY6P16L1034!$AC$40:$AC$45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-0.159</c:v>
                </c:pt>
                <c:pt idx="4">
                  <c:v>-0.15899999999999961</c:v>
                </c:pt>
                <c:pt idx="5">
                  <c:v>-0.26499999999999962</c:v>
                </c:pt>
              </c:numCache>
            </c:numRef>
          </c:xVal>
          <c:yVal>
            <c:numRef>
              <c:f>RY6P16L1034!$AD$40:$AD$45</c:f>
              <c:numCache>
                <c:formatCode>0.00000</c:formatCode>
                <c:ptCount val="6"/>
                <c:pt idx="0" formatCode="General">
                  <c:v>0.18</c:v>
                </c:pt>
                <c:pt idx="1">
                  <c:v>0.18</c:v>
                </c:pt>
                <c:pt idx="2">
                  <c:v>0.18</c:v>
                </c:pt>
                <c:pt idx="3">
                  <c:v>0.18</c:v>
                </c:pt>
                <c:pt idx="4">
                  <c:v>6.5999999999999989E-2</c:v>
                </c:pt>
                <c:pt idx="5">
                  <c:v>6.5999999999999989E-2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3B5-43A5-B8E7-44B27268EE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631552"/>
        <c:axId val="216633728"/>
      </c:scatterChart>
      <c:valAx>
        <c:axId val="216631552"/>
        <c:scaling>
          <c:orientation val="maxMin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6633728"/>
        <c:crosses val="autoZero"/>
        <c:crossBetween val="midCat"/>
        <c:majorUnit val="0.5"/>
      </c:valAx>
      <c:valAx>
        <c:axId val="216633728"/>
        <c:scaling>
          <c:orientation val="minMax"/>
          <c:max val="2.5"/>
          <c:min val="-2.5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6631552"/>
        <c:crosses val="autoZero"/>
        <c:crossBetween val="midCat"/>
        <c:majorUnit val="0.5"/>
      </c:valAx>
    </c:plotArea>
    <c:plotVisOnly val="1"/>
    <c:dispBlanksAs val="gap"/>
    <c:showDLblsOverMax val="0"/>
    <c:extLst>
      <c:ext uri="{0b15fc19-7d7d-44ad-8c2d-2c3a37ce22c3}">
        <chartProps xmlns="https://web.wps.cn/et/2018/main" chartId="{da41f498-2cd2-4ec1-a18b-32b91bc01a53}"/>
      </c:ext>
    </c:extLst>
  </c:chart>
  <c:txPr>
    <a:bodyPr/>
    <a:lstStyle/>
    <a:p>
      <a:pPr>
        <a:defRPr lang="zh-CN"/>
      </a:pPr>
      <a:endParaRPr lang="ko-KR"/>
    </a:p>
  </c:txPr>
  <c:printSettings>
    <c:headerFooter/>
    <c:pageMargins b="0.75" l="0.7" r="0.7" t="0.75" header="0.3" footer="0.3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1439856639074103E-2"/>
          <c:y val="2.7205600029327599E-2"/>
          <c:w val="0.91602991800770694"/>
          <c:h val="0.94558879994134504"/>
        </c:manualLayout>
      </c:layout>
      <c:scatterChart>
        <c:scatterStyle val="lineMarker"/>
        <c:varyColors val="0"/>
        <c:ser>
          <c:idx val="0"/>
          <c:order val="0"/>
          <c:xVal>
            <c:numRef>
              <c:f>RY6P20L1854!$AB$40:$AB$45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-1</c:v>
                </c:pt>
                <c:pt idx="2">
                  <c:v>-1.716</c:v>
                </c:pt>
                <c:pt idx="3">
                  <c:v>-1.716</c:v>
                </c:pt>
                <c:pt idx="4">
                  <c:v>-1.716</c:v>
                </c:pt>
                <c:pt idx="5">
                  <c:v>-1.716</c:v>
                </c:pt>
              </c:numCache>
            </c:numRef>
          </c:xVal>
          <c:yVal>
            <c:numRef>
              <c:f>RY6P20L1854!$AC$40:$AC$45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-0.16600000000000001</c:v>
                </c:pt>
                <c:pt idx="4">
                  <c:v>-0.16599999999999954</c:v>
                </c:pt>
                <c:pt idx="5">
                  <c:v>-0.28599999999999953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ED-4889-9159-7DD558E8C124}"/>
            </c:ext>
          </c:extLst>
        </c:ser>
        <c:ser>
          <c:idx val="1"/>
          <c:order val="1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xVal>
            <c:numRef>
              <c:f>RY6P20L1854!$AB$40:$AB$45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-1</c:v>
                </c:pt>
                <c:pt idx="2">
                  <c:v>-1.716</c:v>
                </c:pt>
                <c:pt idx="3">
                  <c:v>-1.716</c:v>
                </c:pt>
                <c:pt idx="4">
                  <c:v>-1.716</c:v>
                </c:pt>
                <c:pt idx="5">
                  <c:v>-1.716</c:v>
                </c:pt>
              </c:numCache>
            </c:numRef>
          </c:xVal>
          <c:yVal>
            <c:numRef>
              <c:f>RY6P20L1854!$AC$40:$AC$45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-0.16600000000000001</c:v>
                </c:pt>
                <c:pt idx="4">
                  <c:v>-0.16599999999999954</c:v>
                </c:pt>
                <c:pt idx="5">
                  <c:v>-0.28599999999999953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0ED-4889-9159-7DD558E8C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15520"/>
        <c:axId val="215517440"/>
      </c:scatterChart>
      <c:valAx>
        <c:axId val="215515520"/>
        <c:scaling>
          <c:orientation val="minMax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chemeClr val="tx1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17440"/>
        <c:crosses val="autoZero"/>
        <c:crossBetween val="midCat"/>
        <c:majorUnit val="0.5"/>
        <c:minorUnit val="0.1"/>
      </c:valAx>
      <c:valAx>
        <c:axId val="215517440"/>
        <c:scaling>
          <c:orientation val="minMax"/>
          <c:max val="2"/>
          <c:min val="-2"/>
        </c:scaling>
        <c:delete val="0"/>
        <c:axPos val="l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15520"/>
        <c:crosses val="autoZero"/>
        <c:crossBetween val="midCat"/>
        <c:majorUnit val="0.5"/>
        <c:minorUnit val="0.1"/>
      </c:valAx>
    </c:plotArea>
    <c:plotVisOnly val="1"/>
    <c:dispBlanksAs val="gap"/>
    <c:showDLblsOverMax val="0"/>
    <c:extLst>
      <c:ext uri="{0b15fc19-7d7d-44ad-8c2d-2c3a37ce22c3}">
        <chartProps xmlns="https://web.wps.cn/et/2018/main" chartId="{f45dd04c-66ee-4d60-97ac-6ea6f89b7e25}"/>
      </c:ext>
    </c:extLst>
  </c:chart>
  <c:txPr>
    <a:bodyPr/>
    <a:lstStyle/>
    <a:p>
      <a:pPr>
        <a:defRPr lang="zh-CN"/>
      </a:pPr>
      <a:endParaRPr lang="ko-KR"/>
    </a:p>
  </c:txPr>
  <c:printSettings>
    <c:headerFooter/>
    <c:pageMargins b="0.75" l="0.7" r="0.7" t="0.75" header="0.3" footer="0.3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>
              <a:outerShdw blurRad="50800" dist="50800" dir="5400000" algn="ctr" rotWithShape="0">
                <a:schemeClr val="bg2"/>
              </a:outerShdw>
            </a:effectLst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>
                <a:outerShdw blurRad="50800" dist="50800" dir="5400000" algn="ctr" rotWithShape="0">
                  <a:schemeClr val="bg2"/>
                </a:outerShdw>
              </a:effectLst>
            </c:spPr>
          </c:marker>
          <c:xVal>
            <c:numRef>
              <c:f>RY6P20L1854!$AB$40:$AB$45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-1</c:v>
                </c:pt>
                <c:pt idx="2">
                  <c:v>-1.716</c:v>
                </c:pt>
                <c:pt idx="3">
                  <c:v>-1.716</c:v>
                </c:pt>
                <c:pt idx="4">
                  <c:v>-1.716</c:v>
                </c:pt>
                <c:pt idx="5">
                  <c:v>-1.716</c:v>
                </c:pt>
              </c:numCache>
            </c:numRef>
          </c:xVal>
          <c:yVal>
            <c:numRef>
              <c:f>RY6P20L1854!$AD$40:$AD$45</c:f>
              <c:numCache>
                <c:formatCode>0.00000</c:formatCode>
                <c:ptCount val="6"/>
                <c:pt idx="0" formatCode="General">
                  <c:v>0.215</c:v>
                </c:pt>
                <c:pt idx="1">
                  <c:v>0.215</c:v>
                </c:pt>
                <c:pt idx="2">
                  <c:v>0.215</c:v>
                </c:pt>
                <c:pt idx="3">
                  <c:v>0.215</c:v>
                </c:pt>
                <c:pt idx="4">
                  <c:v>7.6999999999999985E-2</c:v>
                </c:pt>
                <c:pt idx="5">
                  <c:v>7.6999999999999569E-2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362-4503-8C2C-90C34FBB84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33056"/>
        <c:axId val="215534976"/>
      </c:scatterChart>
      <c:valAx>
        <c:axId val="215533056"/>
        <c:scaling>
          <c:orientation val="maxMin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FF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34976"/>
        <c:crosses val="autoZero"/>
        <c:crossBetween val="midCat"/>
        <c:majorUnit val="0.5"/>
      </c:valAx>
      <c:valAx>
        <c:axId val="215534976"/>
        <c:scaling>
          <c:orientation val="minMax"/>
          <c:max val="2.5"/>
          <c:min val="-2.5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33056"/>
        <c:crosses val="autoZero"/>
        <c:crossBetween val="midCat"/>
        <c:majorUnit val="0.5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  <c:extLst>
      <c:ext uri="{0b15fc19-7d7d-44ad-8c2d-2c3a37ce22c3}">
        <chartProps xmlns="https://web.wps.cn/et/2018/main" chartId="{88d3b736-0616-4f5d-865a-3d6d3905a3d7}"/>
      </c:ext>
    </c:extLst>
  </c:chart>
  <c:spPr>
    <a:ln w="6350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  <a:endParaRPr lang="ko-KR"/>
    </a:p>
  </c:txPr>
  <c:printSettings>
    <c:headerFooter/>
    <c:pageMargins b="0.75" l="0.7" r="0.7" t="0.75" header="0.3" footer="0.3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xVal>
            <c:numRef>
              <c:f>RY6P20L1854!$AC$40:$AC$45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-0.16600000000000001</c:v>
                </c:pt>
                <c:pt idx="4">
                  <c:v>-0.16599999999999954</c:v>
                </c:pt>
                <c:pt idx="5">
                  <c:v>-0.28599999999999953</c:v>
                </c:pt>
              </c:numCache>
            </c:numRef>
          </c:xVal>
          <c:yVal>
            <c:numRef>
              <c:f>RY6P20L1854!$AD$40:$AD$45</c:f>
              <c:numCache>
                <c:formatCode>0.00000</c:formatCode>
                <c:ptCount val="6"/>
                <c:pt idx="0" formatCode="General">
                  <c:v>0.215</c:v>
                </c:pt>
                <c:pt idx="1">
                  <c:v>0.215</c:v>
                </c:pt>
                <c:pt idx="2">
                  <c:v>0.215</c:v>
                </c:pt>
                <c:pt idx="3">
                  <c:v>0.215</c:v>
                </c:pt>
                <c:pt idx="4">
                  <c:v>7.6999999999999985E-2</c:v>
                </c:pt>
                <c:pt idx="5">
                  <c:v>7.6999999999999569E-2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3A-4E68-8CB1-FE362F735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631552"/>
        <c:axId val="216633728"/>
      </c:scatterChart>
      <c:valAx>
        <c:axId val="216631552"/>
        <c:scaling>
          <c:orientation val="maxMin"/>
          <c:max val="0.9"/>
          <c:min val="-0.9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6633728"/>
        <c:crosses val="autoZero"/>
        <c:crossBetween val="midCat"/>
        <c:majorUnit val="0.2"/>
      </c:valAx>
      <c:valAx>
        <c:axId val="216633728"/>
        <c:scaling>
          <c:orientation val="minMax"/>
          <c:max val="0.9"/>
          <c:min val="-0.9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6631552"/>
        <c:crosses val="autoZero"/>
        <c:crossBetween val="midCat"/>
        <c:majorUnit val="0.2"/>
      </c:valAx>
    </c:plotArea>
    <c:plotVisOnly val="1"/>
    <c:dispBlanksAs val="gap"/>
    <c:showDLblsOverMax val="0"/>
    <c:extLst>
      <c:ext uri="{0b15fc19-7d7d-44ad-8c2d-2c3a37ce22c3}">
        <chartProps xmlns="https://web.wps.cn/et/2018/main" chartId="{2e3b7795-75ff-41c5-9879-7493297b8694}"/>
      </c:ext>
    </c:extLst>
  </c:chart>
  <c:txPr>
    <a:bodyPr/>
    <a:lstStyle/>
    <a:p>
      <a:pPr>
        <a:defRPr lang="zh-CN"/>
      </a:pPr>
      <a:endParaRPr lang="ko-KR"/>
    </a:p>
  </c:txPr>
  <c:printSettings>
    <c:headerFooter/>
    <c:pageMargins b="0.75" l="0.7" r="0.7" t="0.75" header="0.3" footer="0.3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1439856639074103E-2"/>
          <c:y val="2.7205600029327599E-2"/>
          <c:w val="0.91602991800770694"/>
          <c:h val="0.94558879994134504"/>
        </c:manualLayout>
      </c:layout>
      <c:scatterChart>
        <c:scatterStyle val="lineMarker"/>
        <c:varyColors val="0"/>
        <c:ser>
          <c:idx val="0"/>
          <c:order val="0"/>
          <c:xVal>
            <c:numRef>
              <c:f>RY6P30L1374!$AB$40:$AB$45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-0.7</c:v>
                </c:pt>
                <c:pt idx="2">
                  <c:v>-1.236</c:v>
                </c:pt>
                <c:pt idx="3">
                  <c:v>-1.236</c:v>
                </c:pt>
                <c:pt idx="4">
                  <c:v>-1.236</c:v>
                </c:pt>
                <c:pt idx="5">
                  <c:v>-1.236</c:v>
                </c:pt>
              </c:numCache>
            </c:numRef>
          </c:xVal>
          <c:yVal>
            <c:numRef>
              <c:f>RY6P30L1374!$AC$40:$AC$45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-0.16600000000000001</c:v>
                </c:pt>
                <c:pt idx="4">
                  <c:v>-0.16599999999999954</c:v>
                </c:pt>
                <c:pt idx="5">
                  <c:v>-0.28599999999999953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93B-41C5-8D5C-0A76FA90EB96}"/>
            </c:ext>
          </c:extLst>
        </c:ser>
        <c:ser>
          <c:idx val="1"/>
          <c:order val="1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xVal>
            <c:numRef>
              <c:f>RY6P30L1374!$AB$40:$AB$45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-0.7</c:v>
                </c:pt>
                <c:pt idx="2">
                  <c:v>-1.236</c:v>
                </c:pt>
                <c:pt idx="3">
                  <c:v>-1.236</c:v>
                </c:pt>
                <c:pt idx="4">
                  <c:v>-1.236</c:v>
                </c:pt>
                <c:pt idx="5">
                  <c:v>-1.236</c:v>
                </c:pt>
              </c:numCache>
            </c:numRef>
          </c:xVal>
          <c:yVal>
            <c:numRef>
              <c:f>RY6P30L1374!$AC$40:$AC$45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-0.16600000000000001</c:v>
                </c:pt>
                <c:pt idx="4">
                  <c:v>-0.16599999999999954</c:v>
                </c:pt>
                <c:pt idx="5">
                  <c:v>-0.28599999999999953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93B-41C5-8D5C-0A76FA90E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15520"/>
        <c:axId val="215517440"/>
      </c:scatterChart>
      <c:valAx>
        <c:axId val="215515520"/>
        <c:scaling>
          <c:orientation val="minMax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chemeClr val="tx1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17440"/>
        <c:crosses val="autoZero"/>
        <c:crossBetween val="midCat"/>
        <c:majorUnit val="0.5"/>
        <c:minorUnit val="0.1"/>
      </c:valAx>
      <c:valAx>
        <c:axId val="215517440"/>
        <c:scaling>
          <c:orientation val="minMax"/>
          <c:max val="2"/>
          <c:min val="-2"/>
        </c:scaling>
        <c:delete val="0"/>
        <c:axPos val="l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15520"/>
        <c:crosses val="autoZero"/>
        <c:crossBetween val="midCat"/>
        <c:majorUnit val="0.5"/>
        <c:minorUnit val="0.1"/>
      </c:valAx>
    </c:plotArea>
    <c:plotVisOnly val="1"/>
    <c:dispBlanksAs val="gap"/>
    <c:showDLblsOverMax val="0"/>
    <c:extLst>
      <c:ext uri="{0b15fc19-7d7d-44ad-8c2d-2c3a37ce22c3}">
        <chartProps xmlns="https://web.wps.cn/et/2018/main" chartId="{e1f42505-fec6-4faa-bb27-a7f8decf59b2}"/>
      </c:ext>
    </c:extLst>
  </c:chart>
  <c:txPr>
    <a:bodyPr/>
    <a:lstStyle/>
    <a:p>
      <a:pPr>
        <a:defRPr lang="zh-CN"/>
      </a:pPr>
      <a:endParaRPr lang="ko-KR"/>
    </a:p>
  </c:txPr>
  <c:printSettings>
    <c:headerFooter/>
    <c:pageMargins b="0.75" l="0.7" r="0.7" t="0.75" header="0.3" footer="0.3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>
              <a:outerShdw blurRad="50800" dist="50800" dir="5400000" algn="ctr" rotWithShape="0">
                <a:schemeClr val="bg2"/>
              </a:outerShdw>
            </a:effectLst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>
                <a:outerShdw blurRad="50800" dist="50800" dir="5400000" algn="ctr" rotWithShape="0">
                  <a:schemeClr val="bg2"/>
                </a:outerShdw>
              </a:effectLst>
            </c:spPr>
          </c:marker>
          <c:xVal>
            <c:numRef>
              <c:f>RY6P30L1374!$AB$40:$AB$45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-0.7</c:v>
                </c:pt>
                <c:pt idx="2">
                  <c:v>-1.236</c:v>
                </c:pt>
                <c:pt idx="3">
                  <c:v>-1.236</c:v>
                </c:pt>
                <c:pt idx="4">
                  <c:v>-1.236</c:v>
                </c:pt>
                <c:pt idx="5">
                  <c:v>-1.236</c:v>
                </c:pt>
              </c:numCache>
            </c:numRef>
          </c:xVal>
          <c:yVal>
            <c:numRef>
              <c:f>RY6P30L1374!$AD$40:$AD$45</c:f>
              <c:numCache>
                <c:formatCode>0.00000</c:formatCode>
                <c:ptCount val="6"/>
                <c:pt idx="0" formatCode="General">
                  <c:v>0.215</c:v>
                </c:pt>
                <c:pt idx="1">
                  <c:v>0.215</c:v>
                </c:pt>
                <c:pt idx="2">
                  <c:v>0.215</c:v>
                </c:pt>
                <c:pt idx="3">
                  <c:v>0.215</c:v>
                </c:pt>
                <c:pt idx="4">
                  <c:v>7.6999999999999985E-2</c:v>
                </c:pt>
                <c:pt idx="5">
                  <c:v>7.6999999999999999E-2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21-44E7-9251-DB43AC3776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33056"/>
        <c:axId val="215534976"/>
      </c:scatterChart>
      <c:valAx>
        <c:axId val="215533056"/>
        <c:scaling>
          <c:orientation val="maxMin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FF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34976"/>
        <c:crosses val="autoZero"/>
        <c:crossBetween val="midCat"/>
        <c:majorUnit val="0.5"/>
      </c:valAx>
      <c:valAx>
        <c:axId val="215534976"/>
        <c:scaling>
          <c:orientation val="minMax"/>
          <c:max val="2.5"/>
          <c:min val="-2.5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33056"/>
        <c:crosses val="autoZero"/>
        <c:crossBetween val="midCat"/>
        <c:majorUnit val="0.5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  <c:extLst>
      <c:ext uri="{0b15fc19-7d7d-44ad-8c2d-2c3a37ce22c3}">
        <chartProps xmlns="https://web.wps.cn/et/2018/main" chartId="{9cf54ee8-25db-4d5e-adcc-ca866c1032e6}"/>
      </c:ext>
    </c:extLst>
  </c:chart>
  <c:spPr>
    <a:ln w="6350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  <a:endParaRPr lang="ko-KR"/>
    </a:p>
  </c:txPr>
  <c:printSettings>
    <c:headerFooter/>
    <c:pageMargins b="0.75" l="0.7" r="0.7" t="0.75" header="0.3" footer="0.3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xVal>
            <c:numRef>
              <c:f>RY6P30L1374!$AC$40:$AC$45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-0.16600000000000001</c:v>
                </c:pt>
                <c:pt idx="4">
                  <c:v>-0.16599999999999954</c:v>
                </c:pt>
                <c:pt idx="5">
                  <c:v>-0.28599999999999953</c:v>
                </c:pt>
              </c:numCache>
            </c:numRef>
          </c:xVal>
          <c:yVal>
            <c:numRef>
              <c:f>RY6P30L1374!$AD$40:$AD$45</c:f>
              <c:numCache>
                <c:formatCode>0.00000</c:formatCode>
                <c:ptCount val="6"/>
                <c:pt idx="0" formatCode="General">
                  <c:v>0.215</c:v>
                </c:pt>
                <c:pt idx="1">
                  <c:v>0.215</c:v>
                </c:pt>
                <c:pt idx="2">
                  <c:v>0.215</c:v>
                </c:pt>
                <c:pt idx="3">
                  <c:v>0.215</c:v>
                </c:pt>
                <c:pt idx="4">
                  <c:v>7.6999999999999985E-2</c:v>
                </c:pt>
                <c:pt idx="5">
                  <c:v>7.6999999999999999E-2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EEF-49A8-91B2-15742101E5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631552"/>
        <c:axId val="216633728"/>
      </c:scatterChart>
      <c:valAx>
        <c:axId val="216631552"/>
        <c:scaling>
          <c:orientation val="maxMin"/>
          <c:max val="0.9"/>
          <c:min val="-0.9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6633728"/>
        <c:crosses val="autoZero"/>
        <c:crossBetween val="midCat"/>
        <c:majorUnit val="0.2"/>
      </c:valAx>
      <c:valAx>
        <c:axId val="216633728"/>
        <c:scaling>
          <c:orientation val="minMax"/>
          <c:max val="0.9"/>
          <c:min val="-0.9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6631552"/>
        <c:crosses val="autoZero"/>
        <c:crossBetween val="midCat"/>
        <c:majorUnit val="0.2"/>
      </c:valAx>
    </c:plotArea>
    <c:plotVisOnly val="1"/>
    <c:dispBlanksAs val="gap"/>
    <c:showDLblsOverMax val="0"/>
    <c:extLst>
      <c:ext uri="{0b15fc19-7d7d-44ad-8c2d-2c3a37ce22c3}">
        <chartProps xmlns="https://web.wps.cn/et/2018/main" chartId="{b6f93b46-75e4-4e8c-9921-6a580dd4ffac}"/>
      </c:ext>
    </c:extLst>
  </c:chart>
  <c:txPr>
    <a:bodyPr/>
    <a:lstStyle/>
    <a:p>
      <a:pPr>
        <a:defRPr lang="zh-CN"/>
      </a:pPr>
      <a:endParaRPr lang="ko-KR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4592033540879197E-2"/>
          <c:y val="2.87370537704973E-2"/>
          <c:w val="0.92333944547147295"/>
          <c:h val="0.94727482979079403"/>
        </c:manualLayout>
      </c:layout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>
              <a:outerShdw blurRad="50800" dist="50800" dir="5400000" algn="ctr" rotWithShape="0">
                <a:schemeClr val="bg2"/>
              </a:outerShdw>
            </a:effectLst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>
                <a:outerShdw blurRad="50800" dist="50800" dir="5400000" algn="ctr" rotWithShape="0">
                  <a:schemeClr val="bg2"/>
                </a:outerShdw>
              </a:effectLst>
            </c:spPr>
          </c:marker>
          <c:xVal>
            <c:numRef>
              <c:f>RY6P3L622!$AB$40:$AB$45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-0.28000000000000003</c:v>
                </c:pt>
                <c:pt idx="2">
                  <c:v>-0.52</c:v>
                </c:pt>
                <c:pt idx="3">
                  <c:v>-0.52</c:v>
                </c:pt>
                <c:pt idx="4">
                  <c:v>-0.52</c:v>
                </c:pt>
                <c:pt idx="5">
                  <c:v>-0.52</c:v>
                </c:pt>
              </c:numCache>
            </c:numRef>
          </c:xVal>
          <c:yVal>
            <c:numRef>
              <c:f>RY6P3L622!$AD$40:$AD$45</c:f>
              <c:numCache>
                <c:formatCode>0.00000</c:formatCode>
                <c:ptCount val="6"/>
                <c:pt idx="0" formatCode="General">
                  <c:v>0.14000000000000001</c:v>
                </c:pt>
                <c:pt idx="1">
                  <c:v>0.14000000000000001</c:v>
                </c:pt>
                <c:pt idx="2">
                  <c:v>0.14000000000000001</c:v>
                </c:pt>
                <c:pt idx="3">
                  <c:v>0.14000000000000001</c:v>
                </c:pt>
                <c:pt idx="4">
                  <c:v>3.800000000000002E-2</c:v>
                </c:pt>
                <c:pt idx="5">
                  <c:v>3.8000000000000027E-2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A28-438E-B66E-ECA3D6CE1C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33056"/>
        <c:axId val="215534976"/>
      </c:scatterChart>
      <c:valAx>
        <c:axId val="215533056"/>
        <c:scaling>
          <c:orientation val="maxMin"/>
          <c:max val="0.9"/>
          <c:min val="-0.9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FF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34976"/>
        <c:crosses val="autoZero"/>
        <c:crossBetween val="midCat"/>
        <c:majorUnit val="0.2"/>
      </c:valAx>
      <c:valAx>
        <c:axId val="215534976"/>
        <c:scaling>
          <c:orientation val="minMax"/>
          <c:max val="0.9"/>
          <c:min val="-0.9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33056"/>
        <c:crosses val="autoZero"/>
        <c:crossBetween val="midCat"/>
        <c:majorUnit val="0.2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  <c:extLst>
      <c:ext uri="{0b15fc19-7d7d-44ad-8c2d-2c3a37ce22c3}">
        <chartProps xmlns="https://web.wps.cn/et/2018/main" chartId="{fb7d1192-cdc9-4fb2-a562-ccacdd6b6c08}"/>
      </c:ext>
    </c:extLst>
  </c:chart>
  <c:spPr>
    <a:ln w="6350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xVal>
            <c:numRef>
              <c:f>RY6P3L622!$AC$40:$AC$45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-0.10199999999999999</c:v>
                </c:pt>
                <c:pt idx="4">
                  <c:v>-0.10199999999999965</c:v>
                </c:pt>
                <c:pt idx="5">
                  <c:v>-0.20199999999999965</c:v>
                </c:pt>
              </c:numCache>
            </c:numRef>
          </c:xVal>
          <c:yVal>
            <c:numRef>
              <c:f>RY6P3L622!$AD$40:$AD$45</c:f>
              <c:numCache>
                <c:formatCode>0.00000</c:formatCode>
                <c:ptCount val="6"/>
                <c:pt idx="0" formatCode="General">
                  <c:v>0.14000000000000001</c:v>
                </c:pt>
                <c:pt idx="1">
                  <c:v>0.14000000000000001</c:v>
                </c:pt>
                <c:pt idx="2">
                  <c:v>0.14000000000000001</c:v>
                </c:pt>
                <c:pt idx="3">
                  <c:v>0.14000000000000001</c:v>
                </c:pt>
                <c:pt idx="4">
                  <c:v>3.800000000000002E-2</c:v>
                </c:pt>
                <c:pt idx="5">
                  <c:v>3.8000000000000027E-2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80-4655-9A4F-160168F9D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631552"/>
        <c:axId val="216633728"/>
      </c:scatterChart>
      <c:valAx>
        <c:axId val="216631552"/>
        <c:scaling>
          <c:orientation val="maxMin"/>
          <c:max val="0.9"/>
          <c:min val="-0.9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6633728"/>
        <c:crosses val="autoZero"/>
        <c:crossBetween val="midCat"/>
        <c:majorUnit val="0.2"/>
      </c:valAx>
      <c:valAx>
        <c:axId val="216633728"/>
        <c:scaling>
          <c:orientation val="minMax"/>
          <c:max val="0.9"/>
          <c:min val="-0.9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6631552"/>
        <c:crosses val="autoZero"/>
        <c:crossBetween val="midCat"/>
        <c:majorUnit val="0.2"/>
      </c:valAx>
    </c:plotArea>
    <c:plotVisOnly val="1"/>
    <c:dispBlanksAs val="gap"/>
    <c:showDLblsOverMax val="0"/>
    <c:extLst>
      <c:ext uri="{0b15fc19-7d7d-44ad-8c2d-2c3a37ce22c3}">
        <chartProps xmlns="https://web.wps.cn/et/2018/main" chartId="{3e349c5e-f84f-4190-b742-73ab867edb5d}"/>
      </c:ext>
    </c:extLst>
  </c:chart>
  <c:txPr>
    <a:bodyPr/>
    <a:lstStyle/>
    <a:p>
      <a:pPr>
        <a:defRPr lang="zh-CN"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1439856639074103E-2"/>
          <c:y val="2.7205600029327599E-2"/>
          <c:w val="0.91602991800770694"/>
          <c:h val="0.94558879994134504"/>
        </c:manualLayout>
      </c:layout>
      <c:scatterChart>
        <c:scatterStyle val="lineMarker"/>
        <c:varyColors val="0"/>
        <c:ser>
          <c:idx val="0"/>
          <c:order val="0"/>
          <c:xVal>
            <c:numRef>
              <c:f>RY6P5L922!$AB$40:$AB$45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-0.42499999999999999</c:v>
                </c:pt>
                <c:pt idx="2">
                  <c:v>-0.82000000000000006</c:v>
                </c:pt>
                <c:pt idx="3">
                  <c:v>-0.82000000000000006</c:v>
                </c:pt>
                <c:pt idx="4">
                  <c:v>-0.82000000000000006</c:v>
                </c:pt>
                <c:pt idx="5">
                  <c:v>-0.82000000000000006</c:v>
                </c:pt>
              </c:numCache>
            </c:numRef>
          </c:xVal>
          <c:yVal>
            <c:numRef>
              <c:f>RY6P5L922!$AC$40:$AC$45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-0.10199999999999999</c:v>
                </c:pt>
                <c:pt idx="4">
                  <c:v>-0.10199999999999965</c:v>
                </c:pt>
                <c:pt idx="5">
                  <c:v>-0.20199999999999965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720-46CA-8E02-958447AA5D77}"/>
            </c:ext>
          </c:extLst>
        </c:ser>
        <c:ser>
          <c:idx val="1"/>
          <c:order val="1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xVal>
            <c:numRef>
              <c:f>RY6P5L922!$AB$40:$AB$45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-0.42499999999999999</c:v>
                </c:pt>
                <c:pt idx="2">
                  <c:v>-0.82000000000000006</c:v>
                </c:pt>
                <c:pt idx="3">
                  <c:v>-0.82000000000000006</c:v>
                </c:pt>
                <c:pt idx="4">
                  <c:v>-0.82000000000000006</c:v>
                </c:pt>
                <c:pt idx="5">
                  <c:v>-0.82000000000000006</c:v>
                </c:pt>
              </c:numCache>
            </c:numRef>
          </c:xVal>
          <c:yVal>
            <c:numRef>
              <c:f>RY6P5L922!$AC$40:$AC$45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-0.10199999999999999</c:v>
                </c:pt>
                <c:pt idx="4">
                  <c:v>-0.10199999999999965</c:v>
                </c:pt>
                <c:pt idx="5">
                  <c:v>-0.20199999999999965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720-46CA-8E02-958447AA5D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15520"/>
        <c:axId val="215517440"/>
      </c:scatterChart>
      <c:valAx>
        <c:axId val="215515520"/>
        <c:scaling>
          <c:orientation val="minMax"/>
          <c:max val="2"/>
          <c:min val="-2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chemeClr val="tx1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17440"/>
        <c:crosses val="autoZero"/>
        <c:crossBetween val="midCat"/>
        <c:majorUnit val="0.5"/>
        <c:minorUnit val="0.1"/>
      </c:valAx>
      <c:valAx>
        <c:axId val="215517440"/>
        <c:scaling>
          <c:orientation val="minMax"/>
          <c:max val="0.9"/>
          <c:min val="-0.9"/>
        </c:scaling>
        <c:delete val="0"/>
        <c:axPos val="l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15520"/>
        <c:crosses val="autoZero"/>
        <c:crossBetween val="midCat"/>
        <c:majorUnit val="0.2"/>
        <c:minorUnit val="0.1"/>
      </c:valAx>
    </c:plotArea>
    <c:plotVisOnly val="1"/>
    <c:dispBlanksAs val="gap"/>
    <c:showDLblsOverMax val="0"/>
    <c:extLst>
      <c:ext uri="{0b15fc19-7d7d-44ad-8c2d-2c3a37ce22c3}">
        <chartProps xmlns="https://web.wps.cn/et/2018/main" chartId="{ea713777-2c7e-45fe-8c03-52d7b85d41a6}"/>
      </c:ext>
    </c:extLst>
  </c:chart>
  <c:txPr>
    <a:bodyPr/>
    <a:lstStyle/>
    <a:p>
      <a:pPr>
        <a:defRPr lang="zh-CN"/>
      </a:pPr>
      <a:endParaRPr lang="ko-KR"/>
    </a:p>
  </c:txPr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>
              <a:outerShdw blurRad="50800" dist="50800" dir="5400000" algn="ctr" rotWithShape="0">
                <a:schemeClr val="bg2"/>
              </a:outerShdw>
            </a:effectLst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>
                <a:outerShdw blurRad="50800" dist="50800" dir="5400000" algn="ctr" rotWithShape="0">
                  <a:schemeClr val="bg2"/>
                </a:outerShdw>
              </a:effectLst>
            </c:spPr>
          </c:marker>
          <c:xVal>
            <c:numRef>
              <c:f>RY6P5L922!$AB$40:$AB$45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-0.42499999999999999</c:v>
                </c:pt>
                <c:pt idx="2">
                  <c:v>-0.82000000000000006</c:v>
                </c:pt>
                <c:pt idx="3">
                  <c:v>-0.82000000000000006</c:v>
                </c:pt>
                <c:pt idx="4">
                  <c:v>-0.82000000000000006</c:v>
                </c:pt>
                <c:pt idx="5">
                  <c:v>-0.82000000000000006</c:v>
                </c:pt>
              </c:numCache>
            </c:numRef>
          </c:xVal>
          <c:yVal>
            <c:numRef>
              <c:f>RY6P5L922!$AD$40:$AD$45</c:f>
              <c:numCache>
                <c:formatCode>0.00000</c:formatCode>
                <c:ptCount val="6"/>
                <c:pt idx="0" formatCode="General">
                  <c:v>0.152</c:v>
                </c:pt>
                <c:pt idx="1">
                  <c:v>0.152</c:v>
                </c:pt>
                <c:pt idx="2">
                  <c:v>0.152</c:v>
                </c:pt>
                <c:pt idx="3">
                  <c:v>0.152</c:v>
                </c:pt>
                <c:pt idx="4">
                  <c:v>0.05</c:v>
                </c:pt>
                <c:pt idx="5">
                  <c:v>5.000000000000001E-2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4B2-4D18-84E1-E81E3095AB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33056"/>
        <c:axId val="215534976"/>
      </c:scatterChart>
      <c:valAx>
        <c:axId val="215533056"/>
        <c:scaling>
          <c:orientation val="maxMin"/>
          <c:max val="2"/>
          <c:min val="-2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FF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34976"/>
        <c:crosses val="autoZero"/>
        <c:crossBetween val="midCat"/>
        <c:majorUnit val="0.5"/>
      </c:valAx>
      <c:valAx>
        <c:axId val="215534976"/>
        <c:scaling>
          <c:orientation val="minMax"/>
          <c:max val="0.9"/>
          <c:min val="-0.9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33056"/>
        <c:crosses val="autoZero"/>
        <c:crossBetween val="midCat"/>
        <c:majorUnit val="0.2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  <c:extLst>
      <c:ext uri="{0b15fc19-7d7d-44ad-8c2d-2c3a37ce22c3}">
        <chartProps xmlns="https://web.wps.cn/et/2018/main" chartId="{74840292-e869-40d1-a76c-d5672cc88fff}"/>
      </c:ext>
    </c:extLst>
  </c:chart>
  <c:spPr>
    <a:ln w="6350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xVal>
            <c:numRef>
              <c:f>RY6P5L922!$AC$40:$AC$45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-0.10199999999999999</c:v>
                </c:pt>
                <c:pt idx="4">
                  <c:v>-0.10199999999999965</c:v>
                </c:pt>
                <c:pt idx="5">
                  <c:v>-0.20199999999999965</c:v>
                </c:pt>
              </c:numCache>
            </c:numRef>
          </c:xVal>
          <c:yVal>
            <c:numRef>
              <c:f>RY6P5L922!$AD$40:$AD$45</c:f>
              <c:numCache>
                <c:formatCode>0.00000</c:formatCode>
                <c:ptCount val="6"/>
                <c:pt idx="0" formatCode="General">
                  <c:v>0.152</c:v>
                </c:pt>
                <c:pt idx="1">
                  <c:v>0.152</c:v>
                </c:pt>
                <c:pt idx="2">
                  <c:v>0.152</c:v>
                </c:pt>
                <c:pt idx="3">
                  <c:v>0.152</c:v>
                </c:pt>
                <c:pt idx="4">
                  <c:v>0.05</c:v>
                </c:pt>
                <c:pt idx="5">
                  <c:v>5.000000000000001E-2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C8E-4278-ACCB-FC735D43EE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631552"/>
        <c:axId val="216633728"/>
      </c:scatterChart>
      <c:valAx>
        <c:axId val="216631552"/>
        <c:scaling>
          <c:orientation val="maxMin"/>
          <c:max val="2"/>
          <c:min val="-2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6633728"/>
        <c:crosses val="autoZero"/>
        <c:crossBetween val="midCat"/>
        <c:majorUnit val="0.5"/>
      </c:valAx>
      <c:valAx>
        <c:axId val="216633728"/>
        <c:scaling>
          <c:orientation val="minMax"/>
          <c:max val="0.9"/>
          <c:min val="-0.9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6631552"/>
        <c:crosses val="autoZero"/>
        <c:crossBetween val="midCat"/>
        <c:majorUnit val="0.2"/>
      </c:valAx>
    </c:plotArea>
    <c:plotVisOnly val="1"/>
    <c:dispBlanksAs val="gap"/>
    <c:showDLblsOverMax val="0"/>
    <c:extLst>
      <c:ext uri="{0b15fc19-7d7d-44ad-8c2d-2c3a37ce22c3}">
        <chartProps xmlns="https://web.wps.cn/et/2018/main" chartId="{0bd2f7fd-b6b5-45e7-91a4-6a2649496a74}"/>
      </c:ext>
    </c:extLst>
  </c:chart>
  <c:txPr>
    <a:bodyPr/>
    <a:lstStyle/>
    <a:p>
      <a:pPr>
        <a:defRPr lang="zh-CN"/>
      </a:pPr>
      <a:endParaRPr lang="ko-KR"/>
    </a:p>
  </c:txPr>
  <c:printSettings>
    <c:headerFooter/>
    <c:pageMargins b="0.75" l="0.7" r="0.7" t="0.75" header="0.3" footer="0.3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1439856639074103E-2"/>
          <c:y val="2.7205600029327599E-2"/>
          <c:w val="0.91602991800770694"/>
          <c:h val="0.94558879994134504"/>
        </c:manualLayout>
      </c:layout>
      <c:scatterChart>
        <c:scatterStyle val="lineMarker"/>
        <c:varyColors val="0"/>
        <c:ser>
          <c:idx val="0"/>
          <c:order val="0"/>
          <c:xVal>
            <c:numRef>
              <c:f>RY6P10L1400!$AB$40:$AB$45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-0.7</c:v>
                </c:pt>
                <c:pt idx="2">
                  <c:v>-1.286</c:v>
                </c:pt>
                <c:pt idx="3">
                  <c:v>-1.286</c:v>
                </c:pt>
                <c:pt idx="4">
                  <c:v>-1.286</c:v>
                </c:pt>
                <c:pt idx="5">
                  <c:v>-1.286</c:v>
                </c:pt>
              </c:numCache>
            </c:numRef>
          </c:xVal>
          <c:yVal>
            <c:numRef>
              <c:f>RY6P10L1400!$AC$40:$AC$45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-0.159</c:v>
                </c:pt>
                <c:pt idx="4">
                  <c:v>-0.15899999999999961</c:v>
                </c:pt>
                <c:pt idx="5">
                  <c:v>-0.26499999999999962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382-4CA2-A75A-48A616A39336}"/>
            </c:ext>
          </c:extLst>
        </c:ser>
        <c:ser>
          <c:idx val="1"/>
          <c:order val="1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xVal>
            <c:numRef>
              <c:f>RY6P10L1400!$AB$40:$AB$45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-0.7</c:v>
                </c:pt>
                <c:pt idx="2">
                  <c:v>-1.286</c:v>
                </c:pt>
                <c:pt idx="3">
                  <c:v>-1.286</c:v>
                </c:pt>
                <c:pt idx="4">
                  <c:v>-1.286</c:v>
                </c:pt>
                <c:pt idx="5">
                  <c:v>-1.286</c:v>
                </c:pt>
              </c:numCache>
            </c:numRef>
          </c:xVal>
          <c:yVal>
            <c:numRef>
              <c:f>RY6P10L1400!$AC$40:$AC$45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-0.159</c:v>
                </c:pt>
                <c:pt idx="4">
                  <c:v>-0.15899999999999961</c:v>
                </c:pt>
                <c:pt idx="5">
                  <c:v>-0.26499999999999962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382-4CA2-A75A-48A616A393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15520"/>
        <c:axId val="215517440"/>
      </c:scatterChart>
      <c:valAx>
        <c:axId val="215515520"/>
        <c:scaling>
          <c:orientation val="minMax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chemeClr val="tx1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17440"/>
        <c:crosses val="autoZero"/>
        <c:crossBetween val="midCat"/>
        <c:majorUnit val="0.5"/>
        <c:minorUnit val="0.1"/>
      </c:valAx>
      <c:valAx>
        <c:axId val="215517440"/>
        <c:scaling>
          <c:orientation val="minMax"/>
          <c:max val="0.9"/>
          <c:min val="-0.9"/>
        </c:scaling>
        <c:delete val="0"/>
        <c:axPos val="l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15520"/>
        <c:crosses val="autoZero"/>
        <c:crossBetween val="midCat"/>
        <c:majorUnit val="0.2"/>
        <c:minorUnit val="0.1"/>
      </c:valAx>
    </c:plotArea>
    <c:plotVisOnly val="1"/>
    <c:dispBlanksAs val="gap"/>
    <c:showDLblsOverMax val="0"/>
    <c:extLst>
      <c:ext uri="{0b15fc19-7d7d-44ad-8c2d-2c3a37ce22c3}">
        <chartProps xmlns="https://web.wps.cn/et/2018/main" chartId="{9ae292ca-9416-4223-aa57-30ff3c504c89}"/>
      </c:ext>
    </c:extLst>
  </c:chart>
  <c:txPr>
    <a:bodyPr/>
    <a:lstStyle/>
    <a:p>
      <a:pPr>
        <a:defRPr lang="zh-CN"/>
      </a:pPr>
      <a:endParaRPr lang="ko-KR"/>
    </a:p>
  </c:txPr>
  <c:printSettings>
    <c:headerFooter/>
    <c:pageMargins b="0.75" l="0.7" r="0.7" t="0.75" header="0.3" footer="0.3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>
              <a:outerShdw blurRad="50800" dist="50800" dir="5400000" algn="ctr" rotWithShape="0">
                <a:schemeClr val="bg2"/>
              </a:outerShdw>
            </a:effectLst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>
                <a:outerShdw blurRad="50800" dist="50800" dir="5400000" algn="ctr" rotWithShape="0">
                  <a:schemeClr val="bg2"/>
                </a:outerShdw>
              </a:effectLst>
            </c:spPr>
          </c:marker>
          <c:xVal>
            <c:numRef>
              <c:f>RY6P10L1400!$AB$40:$AB$45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-0.7</c:v>
                </c:pt>
                <c:pt idx="2">
                  <c:v>-1.286</c:v>
                </c:pt>
                <c:pt idx="3">
                  <c:v>-1.286</c:v>
                </c:pt>
                <c:pt idx="4">
                  <c:v>-1.286</c:v>
                </c:pt>
                <c:pt idx="5">
                  <c:v>-1.286</c:v>
                </c:pt>
              </c:numCache>
            </c:numRef>
          </c:xVal>
          <c:yVal>
            <c:numRef>
              <c:f>RY6P10L1400!$AD$40:$AD$45</c:f>
              <c:numCache>
                <c:formatCode>0.00000</c:formatCode>
                <c:ptCount val="6"/>
                <c:pt idx="0" formatCode="General">
                  <c:v>0.18</c:v>
                </c:pt>
                <c:pt idx="1">
                  <c:v>0.18</c:v>
                </c:pt>
                <c:pt idx="2">
                  <c:v>0.18</c:v>
                </c:pt>
                <c:pt idx="3">
                  <c:v>0.18</c:v>
                </c:pt>
                <c:pt idx="4">
                  <c:v>6.5999999999999989E-2</c:v>
                </c:pt>
                <c:pt idx="5">
                  <c:v>6.5999999999999989E-2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3F4-4B12-B8C8-2AA98D4A4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33056"/>
        <c:axId val="215534976"/>
      </c:scatterChart>
      <c:valAx>
        <c:axId val="215533056"/>
        <c:scaling>
          <c:orientation val="maxMin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FF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34976"/>
        <c:crosses val="autoZero"/>
        <c:crossBetween val="midCat"/>
        <c:majorUnit val="0.5"/>
      </c:valAx>
      <c:valAx>
        <c:axId val="215534976"/>
        <c:scaling>
          <c:orientation val="minMax"/>
          <c:max val="2.5"/>
          <c:min val="-2.5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533056"/>
        <c:crosses val="autoZero"/>
        <c:crossBetween val="midCat"/>
        <c:majorUnit val="0.5"/>
      </c:valAx>
      <c:spPr>
        <a:ln>
          <a:solidFill>
            <a:schemeClr val="bg1">
              <a:lumMod val="75000"/>
            </a:schemeClr>
          </a:solidFill>
        </a:ln>
      </c:spPr>
    </c:plotArea>
    <c:plotVisOnly val="1"/>
    <c:dispBlanksAs val="gap"/>
    <c:showDLblsOverMax val="0"/>
    <c:extLst>
      <c:ext uri="{0b15fc19-7d7d-44ad-8c2d-2c3a37ce22c3}">
        <chartProps xmlns="https://web.wps.cn/et/2018/main" chartId="{1d00052d-b021-41ba-91e6-94c14c9cc2ca}"/>
      </c:ext>
    </c:extLst>
  </c:chart>
  <c:spPr>
    <a:ln w="6350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xVal>
            <c:numRef>
              <c:f>RY6P10L1400!$AC$40:$AC$45</c:f>
              <c:numCache>
                <c:formatCode>0.00000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-0.159</c:v>
                </c:pt>
                <c:pt idx="4">
                  <c:v>-0.15899999999999961</c:v>
                </c:pt>
                <c:pt idx="5">
                  <c:v>-0.26499999999999962</c:v>
                </c:pt>
              </c:numCache>
            </c:numRef>
          </c:xVal>
          <c:yVal>
            <c:numRef>
              <c:f>RY6P10L1400!$AD$40:$AD$45</c:f>
              <c:numCache>
                <c:formatCode>0.00000</c:formatCode>
                <c:ptCount val="6"/>
                <c:pt idx="0" formatCode="General">
                  <c:v>0.18</c:v>
                </c:pt>
                <c:pt idx="1">
                  <c:v>0.18</c:v>
                </c:pt>
                <c:pt idx="2">
                  <c:v>0.18</c:v>
                </c:pt>
                <c:pt idx="3">
                  <c:v>0.18</c:v>
                </c:pt>
                <c:pt idx="4">
                  <c:v>6.5999999999999989E-2</c:v>
                </c:pt>
                <c:pt idx="5">
                  <c:v>6.5999999999999989E-2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848-4346-97D3-4C4B37A0E9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631552"/>
        <c:axId val="216633728"/>
      </c:scatterChart>
      <c:valAx>
        <c:axId val="216631552"/>
        <c:scaling>
          <c:orientation val="maxMin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6633728"/>
        <c:crosses val="autoZero"/>
        <c:crossBetween val="midCat"/>
        <c:majorUnit val="0.5"/>
      </c:valAx>
      <c:valAx>
        <c:axId val="216633728"/>
        <c:scaling>
          <c:orientation val="minMax"/>
          <c:max val="2.5"/>
          <c:min val="-2.5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6631552"/>
        <c:crosses val="autoZero"/>
        <c:crossBetween val="midCat"/>
        <c:majorUnit val="0.5"/>
      </c:valAx>
    </c:plotArea>
    <c:plotVisOnly val="1"/>
    <c:dispBlanksAs val="gap"/>
    <c:showDLblsOverMax val="0"/>
    <c:extLst>
      <c:ext uri="{0b15fc19-7d7d-44ad-8c2d-2c3a37ce22c3}">
        <chartProps xmlns="https://web.wps.cn/et/2018/main" chartId="{f80fd9cb-1ee5-450e-ba8e-5e7ffa11e38c}"/>
      </c:ext>
    </c:extLst>
  </c:chart>
  <c:txPr>
    <a:bodyPr/>
    <a:lstStyle/>
    <a:p>
      <a:pPr>
        <a:defRPr lang="zh-CN"/>
      </a:pPr>
      <a:endParaRPr lang="ko-KR"/>
    </a:p>
  </c:txPr>
  <c:printSettings>
    <c:headerFooter/>
    <c:pageMargins b="0.75" l="0.7" r="0.7" t="0.75" header="0.3" footer="0.3"/>
    <c:pageSetup/>
  </c:printSettings>
  <c:userShapes r:id="rId1"/>
</c:chartSpace>
</file>

<file path=xl/ctrlProps/ctrlProp1.xml><?xml version="1.0" encoding="utf-8"?>
<formControlPr xmlns="http://schemas.microsoft.com/office/spreadsheetml/2009/9/main" objectType="Scroll" dx="20" fmlaLink="$N$7" horiz="1" max="360" page="10" val="0"/>
</file>

<file path=xl/ctrlProps/ctrlProp10.xml><?xml version="1.0" encoding="utf-8"?>
<formControlPr xmlns="http://schemas.microsoft.com/office/spreadsheetml/2009/9/main" objectType="Scroll" dx="20" fmlaLink="$N$11" horiz="1" max="360" page="10" val="0"/>
</file>

<file path=xl/ctrlProps/ctrlProp11.xml><?xml version="1.0" encoding="utf-8"?>
<formControlPr xmlns="http://schemas.microsoft.com/office/spreadsheetml/2009/9/main" objectType="Scroll" dx="20" fmlaLink="$N$10" horiz="1" max="360" page="10" val="0"/>
</file>

<file path=xl/ctrlProps/ctrlProp12.xml><?xml version="1.0" encoding="utf-8"?>
<formControlPr xmlns="http://schemas.microsoft.com/office/spreadsheetml/2009/9/main" objectType="Scroll" dx="20" fmlaLink="$N$12" horiz="1" max="360" noThreeD="1" page="10" val="0"/>
</file>

<file path=xl/ctrlProps/ctrlProp13.xml><?xml version="1.0" encoding="utf-8"?>
<formControlPr xmlns="http://schemas.microsoft.com/office/spreadsheetml/2009/9/main" objectType="Scroll" dx="20" fmlaLink="$N$7" horiz="1" max="360" page="10" val="0"/>
</file>

<file path=xl/ctrlProps/ctrlProp14.xml><?xml version="1.0" encoding="utf-8"?>
<formControlPr xmlns="http://schemas.microsoft.com/office/spreadsheetml/2009/9/main" objectType="Scroll" dx="20" fmlaLink="$N$8" horiz="1" max="360" page="10" val="0"/>
</file>

<file path=xl/ctrlProps/ctrlProp15.xml><?xml version="1.0" encoding="utf-8"?>
<formControlPr xmlns="http://schemas.microsoft.com/office/spreadsheetml/2009/9/main" objectType="Scroll" dx="20" fmlaLink="$N$9" horiz="1" max="360" page="10" val="0"/>
</file>

<file path=xl/ctrlProps/ctrlProp16.xml><?xml version="1.0" encoding="utf-8"?>
<formControlPr xmlns="http://schemas.microsoft.com/office/spreadsheetml/2009/9/main" objectType="Scroll" dx="20" fmlaLink="$N$11" horiz="1" max="360" page="10" val="0"/>
</file>

<file path=xl/ctrlProps/ctrlProp17.xml><?xml version="1.0" encoding="utf-8"?>
<formControlPr xmlns="http://schemas.microsoft.com/office/spreadsheetml/2009/9/main" objectType="Scroll" dx="20" fmlaLink="$N$10" horiz="1" max="360" page="10" val="0"/>
</file>

<file path=xl/ctrlProps/ctrlProp18.xml><?xml version="1.0" encoding="utf-8"?>
<formControlPr xmlns="http://schemas.microsoft.com/office/spreadsheetml/2009/9/main" objectType="Scroll" dx="20" fmlaLink="$N$12" horiz="1" max="360" noThreeD="1" page="10" val="0"/>
</file>

<file path=xl/ctrlProps/ctrlProp19.xml><?xml version="1.0" encoding="utf-8"?>
<formControlPr xmlns="http://schemas.microsoft.com/office/spreadsheetml/2009/9/main" objectType="Scroll" dx="20" fmlaLink="$N$7" horiz="1" max="360" page="10" val="0"/>
</file>

<file path=xl/ctrlProps/ctrlProp2.xml><?xml version="1.0" encoding="utf-8"?>
<formControlPr xmlns="http://schemas.microsoft.com/office/spreadsheetml/2009/9/main" objectType="Scroll" dx="20" fmlaLink="$N$8" horiz="1" max="360" page="10" val="0"/>
</file>

<file path=xl/ctrlProps/ctrlProp20.xml><?xml version="1.0" encoding="utf-8"?>
<formControlPr xmlns="http://schemas.microsoft.com/office/spreadsheetml/2009/9/main" objectType="Scroll" dx="20" fmlaLink="$N$8" horiz="1" max="360" page="10" val="0"/>
</file>

<file path=xl/ctrlProps/ctrlProp21.xml><?xml version="1.0" encoding="utf-8"?>
<formControlPr xmlns="http://schemas.microsoft.com/office/spreadsheetml/2009/9/main" objectType="Scroll" dx="20" fmlaLink="$N$9" horiz="1" max="360" page="10" val="0"/>
</file>

<file path=xl/ctrlProps/ctrlProp22.xml><?xml version="1.0" encoding="utf-8"?>
<formControlPr xmlns="http://schemas.microsoft.com/office/spreadsheetml/2009/9/main" objectType="Scroll" dx="20" fmlaLink="$N$11" horiz="1" max="360" page="10" val="0"/>
</file>

<file path=xl/ctrlProps/ctrlProp23.xml><?xml version="1.0" encoding="utf-8"?>
<formControlPr xmlns="http://schemas.microsoft.com/office/spreadsheetml/2009/9/main" objectType="Scroll" dx="20" fmlaLink="$N$10" horiz="1" max="360" page="10" val="0"/>
</file>

<file path=xl/ctrlProps/ctrlProp24.xml><?xml version="1.0" encoding="utf-8"?>
<formControlPr xmlns="http://schemas.microsoft.com/office/spreadsheetml/2009/9/main" objectType="Scroll" dx="20" fmlaLink="$N$12" horiz="1" max="360" noThreeD="1" page="10" val="0"/>
</file>

<file path=xl/ctrlProps/ctrlProp25.xml><?xml version="1.0" encoding="utf-8"?>
<formControlPr xmlns="http://schemas.microsoft.com/office/spreadsheetml/2009/9/main" objectType="Scroll" dx="20" fmlaLink="$N$7" horiz="1" max="360" page="10" val="0"/>
</file>

<file path=xl/ctrlProps/ctrlProp26.xml><?xml version="1.0" encoding="utf-8"?>
<formControlPr xmlns="http://schemas.microsoft.com/office/spreadsheetml/2009/9/main" objectType="Scroll" dx="20" fmlaLink="$N$8" horiz="1" max="360" page="10" val="0"/>
</file>

<file path=xl/ctrlProps/ctrlProp27.xml><?xml version="1.0" encoding="utf-8"?>
<formControlPr xmlns="http://schemas.microsoft.com/office/spreadsheetml/2009/9/main" objectType="Scroll" dx="20" fmlaLink="$N$9" horiz="1" max="360" page="10" val="0"/>
</file>

<file path=xl/ctrlProps/ctrlProp28.xml><?xml version="1.0" encoding="utf-8"?>
<formControlPr xmlns="http://schemas.microsoft.com/office/spreadsheetml/2009/9/main" objectType="Scroll" dx="20" fmlaLink="$N$11" horiz="1" max="360" page="10" val="0"/>
</file>

<file path=xl/ctrlProps/ctrlProp29.xml><?xml version="1.0" encoding="utf-8"?>
<formControlPr xmlns="http://schemas.microsoft.com/office/spreadsheetml/2009/9/main" objectType="Scroll" dx="20" fmlaLink="$N$10" horiz="1" max="360" page="10" val="0"/>
</file>

<file path=xl/ctrlProps/ctrlProp3.xml><?xml version="1.0" encoding="utf-8"?>
<formControlPr xmlns="http://schemas.microsoft.com/office/spreadsheetml/2009/9/main" objectType="Scroll" dx="20" fmlaLink="$N$10" horiz="1" max="360" page="10" val="0"/>
</file>

<file path=xl/ctrlProps/ctrlProp30.xml><?xml version="1.0" encoding="utf-8"?>
<formControlPr xmlns="http://schemas.microsoft.com/office/spreadsheetml/2009/9/main" objectType="Scroll" dx="20" fmlaLink="$N$12" horiz="1" max="360" noThreeD="1" page="10" val="0"/>
</file>

<file path=xl/ctrlProps/ctrlProp31.xml><?xml version="1.0" encoding="utf-8"?>
<formControlPr xmlns="http://schemas.microsoft.com/office/spreadsheetml/2009/9/main" objectType="Scroll" dx="20" fmlaLink="$N$7" horiz="1" max="360" page="10" val="0"/>
</file>

<file path=xl/ctrlProps/ctrlProp32.xml><?xml version="1.0" encoding="utf-8"?>
<formControlPr xmlns="http://schemas.microsoft.com/office/spreadsheetml/2009/9/main" objectType="Scroll" dx="20" fmlaLink="$N$8" horiz="1" max="360" page="10" val="0"/>
</file>

<file path=xl/ctrlProps/ctrlProp33.xml><?xml version="1.0" encoding="utf-8"?>
<formControlPr xmlns="http://schemas.microsoft.com/office/spreadsheetml/2009/9/main" objectType="Scroll" dx="20" fmlaLink="$N$9" horiz="1" max="360" page="10" val="0"/>
</file>

<file path=xl/ctrlProps/ctrlProp34.xml><?xml version="1.0" encoding="utf-8"?>
<formControlPr xmlns="http://schemas.microsoft.com/office/spreadsheetml/2009/9/main" objectType="Scroll" dx="20" fmlaLink="$N$11" horiz="1" max="360" page="10" val="0"/>
</file>

<file path=xl/ctrlProps/ctrlProp35.xml><?xml version="1.0" encoding="utf-8"?>
<formControlPr xmlns="http://schemas.microsoft.com/office/spreadsheetml/2009/9/main" objectType="Scroll" dx="20" fmlaLink="$N$10" horiz="1" max="360" page="10" val="0"/>
</file>

<file path=xl/ctrlProps/ctrlProp36.xml><?xml version="1.0" encoding="utf-8"?>
<formControlPr xmlns="http://schemas.microsoft.com/office/spreadsheetml/2009/9/main" objectType="Scroll" dx="20" fmlaLink="$N$12" horiz="1" max="360" noThreeD="1" page="10" val="0"/>
</file>

<file path=xl/ctrlProps/ctrlProp4.xml><?xml version="1.0" encoding="utf-8"?>
<formControlPr xmlns="http://schemas.microsoft.com/office/spreadsheetml/2009/9/main" objectType="Scroll" dx="20" fmlaLink="$N$11" horiz="1" max="360" page="10" val="0"/>
</file>

<file path=xl/ctrlProps/ctrlProp5.xml><?xml version="1.0" encoding="utf-8"?>
<formControlPr xmlns="http://schemas.microsoft.com/office/spreadsheetml/2009/9/main" objectType="Scroll" dx="20" fmlaLink="$N$9" horiz="1" max="360" page="10" val="0"/>
</file>

<file path=xl/ctrlProps/ctrlProp6.xml><?xml version="1.0" encoding="utf-8"?>
<formControlPr xmlns="http://schemas.microsoft.com/office/spreadsheetml/2009/9/main" objectType="Scroll" dx="20" fmlaLink="$N$12" horiz="1" max="360" noThreeD="1" page="10" val="0"/>
</file>

<file path=xl/ctrlProps/ctrlProp7.xml><?xml version="1.0" encoding="utf-8"?>
<formControlPr xmlns="http://schemas.microsoft.com/office/spreadsheetml/2009/9/main" objectType="Scroll" dx="20" fmlaLink="$N$7" horiz="1" max="360" page="10" val="0"/>
</file>

<file path=xl/ctrlProps/ctrlProp8.xml><?xml version="1.0" encoding="utf-8"?>
<formControlPr xmlns="http://schemas.microsoft.com/office/spreadsheetml/2009/9/main" objectType="Scroll" dx="20" fmlaLink="$N$8" horiz="1" max="360" page="10" val="0"/>
</file>

<file path=xl/ctrlProps/ctrlProp9.xml><?xml version="1.0" encoding="utf-8"?>
<formControlPr xmlns="http://schemas.microsoft.com/office/spreadsheetml/2009/9/main" objectType="Scroll" dx="20" fmlaLink="$N$9" horiz="1" max="360" page="10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3.png"/><Relationship Id="rId4" Type="http://schemas.openxmlformats.org/officeDocument/2006/relationships/image" Target="../media/image2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228599</xdr:colOff>
      <xdr:row>5</xdr:row>
      <xdr:rowOff>9525</xdr:rowOff>
    </xdr:from>
    <xdr:to>
      <xdr:col>33</xdr:col>
      <xdr:colOff>98384</xdr:colOff>
      <xdr:row>34</xdr:row>
      <xdr:rowOff>62190</xdr:rowOff>
    </xdr:to>
    <xdr:graphicFrame macro="">
      <xdr:nvGraphicFramePr>
        <xdr:cNvPr id="2" name="Diagram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413656</xdr:colOff>
      <xdr:row>5</xdr:row>
      <xdr:rowOff>21772</xdr:rowOff>
    </xdr:from>
    <xdr:to>
      <xdr:col>40</xdr:col>
      <xdr:colOff>279631</xdr:colOff>
      <xdr:row>34</xdr:row>
      <xdr:rowOff>68722</xdr:rowOff>
    </xdr:to>
    <xdr:graphicFrame macro="">
      <xdr:nvGraphicFramePr>
        <xdr:cNvPr id="3" name="Diagramm 10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676275</xdr:colOff>
      <xdr:row>5</xdr:row>
      <xdr:rowOff>0</xdr:rowOff>
    </xdr:from>
    <xdr:to>
      <xdr:col>47</xdr:col>
      <xdr:colOff>542250</xdr:colOff>
      <xdr:row>34</xdr:row>
      <xdr:rowOff>46950</xdr:rowOff>
    </xdr:to>
    <xdr:graphicFrame macro="">
      <xdr:nvGraphicFramePr>
        <xdr:cNvPr id="4" name="Diagramm 1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198120</xdr:colOff>
          <xdr:row>5</xdr:row>
          <xdr:rowOff>144780</xdr:rowOff>
        </xdr:from>
        <xdr:to>
          <xdr:col>25</xdr:col>
          <xdr:colOff>7620</xdr:colOff>
          <xdr:row>6</xdr:row>
          <xdr:rowOff>152400</xdr:rowOff>
        </xdr:to>
        <xdr:sp macro="" textlink="">
          <xdr:nvSpPr>
            <xdr:cNvPr id="2049" name="Scroll Ba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198120</xdr:colOff>
          <xdr:row>6</xdr:row>
          <xdr:rowOff>152400</xdr:rowOff>
        </xdr:from>
        <xdr:to>
          <xdr:col>25</xdr:col>
          <xdr:colOff>7620</xdr:colOff>
          <xdr:row>7</xdr:row>
          <xdr:rowOff>152400</xdr:rowOff>
        </xdr:to>
        <xdr:sp macro="" textlink="">
          <xdr:nvSpPr>
            <xdr:cNvPr id="2050" name="Scroll Bar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8</xdr:row>
          <xdr:rowOff>175260</xdr:rowOff>
        </xdr:from>
        <xdr:to>
          <xdr:col>25</xdr:col>
          <xdr:colOff>22860</xdr:colOff>
          <xdr:row>10</xdr:row>
          <xdr:rowOff>0</xdr:rowOff>
        </xdr:to>
        <xdr:sp macro="" textlink="">
          <xdr:nvSpPr>
            <xdr:cNvPr id="2053" name="Scroll Bar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16</xdr:col>
      <xdr:colOff>121920</xdr:colOff>
      <xdr:row>24</xdr:row>
      <xdr:rowOff>114300</xdr:rowOff>
    </xdr:from>
    <xdr:to>
      <xdr:col>19</xdr:col>
      <xdr:colOff>99060</xdr:colOff>
      <xdr:row>27</xdr:row>
      <xdr:rowOff>137160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箭头: 右 19">
              <a:extLst>
                <a:ext uri="{FF2B5EF4-FFF2-40B4-BE49-F238E27FC236}">
                  <a16:creationId xmlns:a16="http://schemas.microsoft.com/office/drawing/2014/main" id="{00000000-0008-0000-0100-000014000000}"/>
                </a:ext>
              </a:extLst>
            </xdr:cNvPr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20" name="箭头: 右 19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32</xdr:row>
      <xdr:rowOff>53340</xdr:rowOff>
    </xdr:from>
    <xdr:to>
      <xdr:col>19</xdr:col>
      <xdr:colOff>91440</xdr:colOff>
      <xdr:row>35</xdr:row>
      <xdr:rowOff>106680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箭头: 右 20">
              <a:extLst>
                <a:ext uri="{FF2B5EF4-FFF2-40B4-BE49-F238E27FC236}">
                  <a16:creationId xmlns:a16="http://schemas.microsoft.com/office/drawing/2014/main" id="{00000000-0008-0000-0100-000015000000}"/>
                </a:ext>
              </a:extLst>
            </xdr:cNvPr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21" name="箭头: 右 20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129540</xdr:colOff>
      <xdr:row>40</xdr:row>
      <xdr:rowOff>60960</xdr:rowOff>
    </xdr:from>
    <xdr:to>
      <xdr:col>19</xdr:col>
      <xdr:colOff>129540</xdr:colOff>
      <xdr:row>43</xdr:row>
      <xdr:rowOff>114300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箭头: 右 22">
              <a:extLst>
                <a:ext uri="{FF2B5EF4-FFF2-40B4-BE49-F238E27FC236}">
                  <a16:creationId xmlns:a16="http://schemas.microsoft.com/office/drawing/2014/main" id="{00000000-0008-0000-0100-000017000000}"/>
                </a:ext>
              </a:extLst>
            </xdr:cNvPr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23" name="箭头: 右 22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48</xdr:row>
      <xdr:rowOff>99060</xdr:rowOff>
    </xdr:from>
    <xdr:to>
      <xdr:col>19</xdr:col>
      <xdr:colOff>121920</xdr:colOff>
      <xdr:row>51</xdr:row>
      <xdr:rowOff>152400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箭头: 右 24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25" name="箭头: 右 24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Fallback>
    </mc:AlternateContent>
    <xdr:clientData/>
  </xdr:twoCellAnchor>
  <xdr:twoCellAnchor>
    <xdr:from>
      <xdr:col>16</xdr:col>
      <xdr:colOff>137160</xdr:colOff>
      <xdr:row>56</xdr:row>
      <xdr:rowOff>38100</xdr:rowOff>
    </xdr:from>
    <xdr:to>
      <xdr:col>19</xdr:col>
      <xdr:colOff>137160</xdr:colOff>
      <xdr:row>59</xdr:row>
      <xdr:rowOff>91440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7" name="箭头: 右 26">
              <a:extLst>
                <a:ext uri="{FF2B5EF4-FFF2-40B4-BE49-F238E27FC236}">
                  <a16:creationId xmlns:a16="http://schemas.microsoft.com/office/drawing/2014/main" id="{00000000-0008-0000-0100-00001B000000}"/>
                </a:ext>
              </a:extLst>
            </xdr:cNvPr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27" name="箭头: 右 26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13</xdr:col>
      <xdr:colOff>426720</xdr:colOff>
      <xdr:row>13</xdr:row>
      <xdr:rowOff>152400</xdr:rowOff>
    </xdr:from>
    <xdr:to>
      <xdr:col>14</xdr:col>
      <xdr:colOff>350520</xdr:colOff>
      <xdr:row>15</xdr:row>
      <xdr:rowOff>137160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9" name="矩形 28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29" name="矩形 28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0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457200</xdr:colOff>
      <xdr:row>22</xdr:row>
      <xdr:rowOff>15240</xdr:rowOff>
    </xdr:from>
    <xdr:to>
      <xdr:col>14</xdr:col>
      <xdr:colOff>381000</xdr:colOff>
      <xdr:row>24</xdr:row>
      <xdr:rowOff>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0" name="矩形 29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30" name="矩形 29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29</xdr:row>
      <xdr:rowOff>167640</xdr:rowOff>
    </xdr:from>
    <xdr:to>
      <xdr:col>14</xdr:col>
      <xdr:colOff>396240</xdr:colOff>
      <xdr:row>31</xdr:row>
      <xdr:rowOff>152400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1" name="矩形 30">
              <a:extLst>
                <a:ext uri="{FF2B5EF4-FFF2-40B4-BE49-F238E27FC236}">
                  <a16:creationId xmlns:a16="http://schemas.microsoft.com/office/drawing/2014/main" id="{00000000-0008-0000-0100-00001F000000}"/>
                </a:ext>
              </a:extLst>
            </xdr:cNvPr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31" name="矩形 30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38</xdr:row>
      <xdr:rowOff>0</xdr:rowOff>
    </xdr:from>
    <xdr:to>
      <xdr:col>14</xdr:col>
      <xdr:colOff>396240</xdr:colOff>
      <xdr:row>39</xdr:row>
      <xdr:rowOff>160020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2" name="矩形 31">
              <a:extLst>
                <a:ext uri="{FF2B5EF4-FFF2-40B4-BE49-F238E27FC236}">
                  <a16:creationId xmlns:a16="http://schemas.microsoft.com/office/drawing/2014/main" id="{00000000-0008-0000-0100-000020000000}"/>
                </a:ext>
              </a:extLst>
            </xdr:cNvPr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32" name="矩形 31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46</xdr:row>
      <xdr:rowOff>0</xdr:rowOff>
    </xdr:from>
    <xdr:to>
      <xdr:col>14</xdr:col>
      <xdr:colOff>396240</xdr:colOff>
      <xdr:row>47</xdr:row>
      <xdr:rowOff>160020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3" name="矩形 32">
              <a:extLst>
                <a:ext uri="{FF2B5EF4-FFF2-40B4-BE49-F238E27FC236}">
                  <a16:creationId xmlns:a16="http://schemas.microsoft.com/office/drawing/2014/main" id="{00000000-0008-0000-0100-000021000000}"/>
                </a:ext>
              </a:extLst>
            </xdr:cNvPr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33" name="矩形 32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53</xdr:row>
      <xdr:rowOff>137160</xdr:rowOff>
    </xdr:from>
    <xdr:to>
      <xdr:col>14</xdr:col>
      <xdr:colOff>396240</xdr:colOff>
      <xdr:row>55</xdr:row>
      <xdr:rowOff>121920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4" name="矩形 33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6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34" name="矩形 33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6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9</xdr:row>
          <xdr:rowOff>175260</xdr:rowOff>
        </xdr:from>
        <xdr:to>
          <xdr:col>25</xdr:col>
          <xdr:colOff>22860</xdr:colOff>
          <xdr:row>11</xdr:row>
          <xdr:rowOff>0</xdr:rowOff>
        </xdr:to>
        <xdr:sp macro="" textlink="">
          <xdr:nvSpPr>
            <xdr:cNvPr id="2060" name="Scroll Bar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1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7620</xdr:colOff>
          <xdr:row>7</xdr:row>
          <xdr:rowOff>152400</xdr:rowOff>
        </xdr:from>
        <xdr:to>
          <xdr:col>25</xdr:col>
          <xdr:colOff>22860</xdr:colOff>
          <xdr:row>8</xdr:row>
          <xdr:rowOff>152400</xdr:rowOff>
        </xdr:to>
        <xdr:sp macro="" textlink="">
          <xdr:nvSpPr>
            <xdr:cNvPr id="2061" name="Scroll Bar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1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36</xdr:col>
      <xdr:colOff>575836</xdr:colOff>
      <xdr:row>16</xdr:row>
      <xdr:rowOff>159026</xdr:rowOff>
    </xdr:from>
    <xdr:to>
      <xdr:col>37</xdr:col>
      <xdr:colOff>72154</xdr:colOff>
      <xdr:row>20</xdr:row>
      <xdr:rowOff>0</xdr:rowOff>
    </xdr:to>
    <xdr:pic>
      <xdr:nvPicPr>
        <xdr:cNvPr id="10" name="图片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55680" y="3170555"/>
          <a:ext cx="368300" cy="552450"/>
        </a:xfrm>
        <a:prstGeom prst="rect">
          <a:avLst/>
        </a:prstGeom>
      </xdr:spPr>
    </xdr:pic>
    <xdr:clientData/>
  </xdr:twoCellAnchor>
  <xdr:twoCellAnchor editAs="oneCell">
    <xdr:from>
      <xdr:col>43</xdr:col>
      <xdr:colOff>859089</xdr:colOff>
      <xdr:row>16</xdr:row>
      <xdr:rowOff>124189</xdr:rowOff>
    </xdr:from>
    <xdr:to>
      <xdr:col>44</xdr:col>
      <xdr:colOff>344556</xdr:colOff>
      <xdr:row>19</xdr:row>
      <xdr:rowOff>118226</xdr:rowOff>
    </xdr:to>
    <xdr:pic>
      <xdr:nvPicPr>
        <xdr:cNvPr id="14" name="图片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241875" y="3135630"/>
          <a:ext cx="357505" cy="52768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11</xdr:row>
          <xdr:rowOff>0</xdr:rowOff>
        </xdr:from>
        <xdr:to>
          <xdr:col>25</xdr:col>
          <xdr:colOff>22860</xdr:colOff>
          <xdr:row>12</xdr:row>
          <xdr:rowOff>22860</xdr:rowOff>
        </xdr:to>
        <xdr:sp macro="" textlink="">
          <xdr:nvSpPr>
            <xdr:cNvPr id="2063" name="Scroll Bar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1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0.46434</cdr:x>
      <cdr:y>0.46348</cdr:y>
    </cdr:from>
    <cdr:to>
      <cdr:x>0.53442</cdr:x>
      <cdr:y>0.53715</cdr:y>
    </cdr:to>
    <cdr:pic>
      <cdr:nvPicPr>
        <cdr:cNvPr id="2" name="图片 1">
          <a:extLst xmlns:a="http://schemas.openxmlformats.org/drawingml/2006/main">
            <a:ext uri="{FF2B5EF4-FFF2-40B4-BE49-F238E27FC236}">
              <a16:creationId xmlns:a16="http://schemas.microsoft.com/office/drawing/2014/main" id="{08D2D045-C23B-C52E-B2A3-41A052D1A49C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 rot="10800000" flipV="1">
          <a:off x="2830040" y="2472168"/>
          <a:ext cx="427116" cy="392939"/>
        </a:xfrm>
        <a:prstGeom xmlns:a="http://schemas.openxmlformats.org/drawingml/2006/main" prst="rect">
          <a:avLst/>
        </a:prstGeom>
      </cdr:spPr>
    </cdr:pic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0.46535</cdr:x>
      <cdr:y>0.43445</cdr:y>
    </cdr:from>
    <cdr:to>
      <cdr:x>0.528</cdr:x>
      <cdr:y>0.53986</cdr:y>
    </cdr:to>
    <cdr:pic>
      <cdr:nvPicPr>
        <cdr:cNvPr id="2" name="图片 1">
          <a:extLst xmlns:a="http://schemas.openxmlformats.org/drawingml/2006/main">
            <a:ext uri="{FF2B5EF4-FFF2-40B4-BE49-F238E27FC236}">
              <a16:creationId xmlns:a16="http://schemas.microsoft.com/office/drawing/2014/main" id="{24D8BAC9-F245-9930-0785-EAF11FDA275E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790374" y="2323673"/>
          <a:ext cx="375674" cy="563799"/>
        </a:xfrm>
        <a:prstGeom xmlns:a="http://schemas.openxmlformats.org/drawingml/2006/main" prst="rect">
          <a:avLst/>
        </a:prstGeom>
      </cdr:spPr>
    </cdr:pic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0.45579</cdr:x>
      <cdr:y>0.4312</cdr:y>
    </cdr:from>
    <cdr:to>
      <cdr:x>0.51639</cdr:x>
      <cdr:y>0.53424</cdr:y>
    </cdr:to>
    <cdr:pic>
      <cdr:nvPicPr>
        <cdr:cNvPr id="2" name="图片 1">
          <a:extLst xmlns:a="http://schemas.openxmlformats.org/drawingml/2006/main">
            <a:ext uri="{FF2B5EF4-FFF2-40B4-BE49-F238E27FC236}">
              <a16:creationId xmlns:a16="http://schemas.microsoft.com/office/drawing/2014/main" id="{883410BE-BB09-44AE-ACF1-C09914E29E2F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733040" y="2306320"/>
          <a:ext cx="363400" cy="551114"/>
        </a:xfrm>
        <a:prstGeom xmlns:a="http://schemas.openxmlformats.org/drawingml/2006/main" prst="rect">
          <a:avLst/>
        </a:prstGeom>
      </cdr:spPr>
    </cdr:pic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228599</xdr:colOff>
      <xdr:row>5</xdr:row>
      <xdr:rowOff>11430</xdr:rowOff>
    </xdr:from>
    <xdr:to>
      <xdr:col>33</xdr:col>
      <xdr:colOff>94574</xdr:colOff>
      <xdr:row>34</xdr:row>
      <xdr:rowOff>58380</xdr:rowOff>
    </xdr:to>
    <xdr:graphicFrame macro="">
      <xdr:nvGraphicFramePr>
        <xdr:cNvPr id="2" name="Diagramm 8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413656</xdr:colOff>
      <xdr:row>5</xdr:row>
      <xdr:rowOff>21772</xdr:rowOff>
    </xdr:from>
    <xdr:to>
      <xdr:col>40</xdr:col>
      <xdr:colOff>279631</xdr:colOff>
      <xdr:row>34</xdr:row>
      <xdr:rowOff>68722</xdr:rowOff>
    </xdr:to>
    <xdr:graphicFrame macro="">
      <xdr:nvGraphicFramePr>
        <xdr:cNvPr id="3" name="Diagramm 10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676275</xdr:colOff>
      <xdr:row>5</xdr:row>
      <xdr:rowOff>0</xdr:rowOff>
    </xdr:from>
    <xdr:to>
      <xdr:col>47</xdr:col>
      <xdr:colOff>542250</xdr:colOff>
      <xdr:row>34</xdr:row>
      <xdr:rowOff>46950</xdr:rowOff>
    </xdr:to>
    <xdr:graphicFrame macro="">
      <xdr:nvGraphicFramePr>
        <xdr:cNvPr id="4" name="Diagramm 11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6</xdr:row>
          <xdr:rowOff>0</xdr:rowOff>
        </xdr:from>
        <xdr:to>
          <xdr:col>24</xdr:col>
          <xdr:colOff>708660</xdr:colOff>
          <xdr:row>7</xdr:row>
          <xdr:rowOff>22860</xdr:rowOff>
        </xdr:to>
        <xdr:sp macro="" textlink="">
          <xdr:nvSpPr>
            <xdr:cNvPr id="7169" name="Scroll Bar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7</xdr:row>
          <xdr:rowOff>0</xdr:rowOff>
        </xdr:from>
        <xdr:to>
          <xdr:col>24</xdr:col>
          <xdr:colOff>708660</xdr:colOff>
          <xdr:row>8</xdr:row>
          <xdr:rowOff>22860</xdr:rowOff>
        </xdr:to>
        <xdr:sp macro="" textlink="">
          <xdr:nvSpPr>
            <xdr:cNvPr id="7170" name="Scroll Bar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8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8</xdr:row>
          <xdr:rowOff>0</xdr:rowOff>
        </xdr:from>
        <xdr:to>
          <xdr:col>24</xdr:col>
          <xdr:colOff>708660</xdr:colOff>
          <xdr:row>9</xdr:row>
          <xdr:rowOff>22860</xdr:rowOff>
        </xdr:to>
        <xdr:sp macro="" textlink="">
          <xdr:nvSpPr>
            <xdr:cNvPr id="7171" name="Scroll Bar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8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10</xdr:row>
          <xdr:rowOff>0</xdr:rowOff>
        </xdr:from>
        <xdr:to>
          <xdr:col>24</xdr:col>
          <xdr:colOff>708660</xdr:colOff>
          <xdr:row>11</xdr:row>
          <xdr:rowOff>22860</xdr:rowOff>
        </xdr:to>
        <xdr:sp macro="" textlink="">
          <xdr:nvSpPr>
            <xdr:cNvPr id="7172" name="Scroll Bar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8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9</xdr:row>
          <xdr:rowOff>0</xdr:rowOff>
        </xdr:from>
        <xdr:to>
          <xdr:col>24</xdr:col>
          <xdr:colOff>708660</xdr:colOff>
          <xdr:row>10</xdr:row>
          <xdr:rowOff>22860</xdr:rowOff>
        </xdr:to>
        <xdr:sp macro="" textlink="">
          <xdr:nvSpPr>
            <xdr:cNvPr id="7173" name="Scroll Bar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8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11</xdr:row>
          <xdr:rowOff>0</xdr:rowOff>
        </xdr:from>
        <xdr:to>
          <xdr:col>24</xdr:col>
          <xdr:colOff>708660</xdr:colOff>
          <xdr:row>12</xdr:row>
          <xdr:rowOff>22860</xdr:rowOff>
        </xdr:to>
        <xdr:sp macro="" textlink="">
          <xdr:nvSpPr>
            <xdr:cNvPr id="7174" name="Scroll Bar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8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16</xdr:col>
      <xdr:colOff>121920</xdr:colOff>
      <xdr:row>24</xdr:row>
      <xdr:rowOff>114300</xdr:rowOff>
    </xdr:from>
    <xdr:to>
      <xdr:col>19</xdr:col>
      <xdr:colOff>99060</xdr:colOff>
      <xdr:row>27</xdr:row>
      <xdr:rowOff>137160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箭头: 右 7">
              <a:extLst>
                <a:ext uri="{FF2B5EF4-FFF2-40B4-BE49-F238E27FC236}">
                  <a16:creationId xmlns:a16="http://schemas.microsoft.com/office/drawing/2014/main" id="{00000000-0008-0000-0800-000008000000}"/>
                </a:ext>
              </a:extLst>
            </xdr:cNvPr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8" name="箭头: 右 7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32</xdr:row>
      <xdr:rowOff>53340</xdr:rowOff>
    </xdr:from>
    <xdr:to>
      <xdr:col>19</xdr:col>
      <xdr:colOff>91440</xdr:colOff>
      <xdr:row>35</xdr:row>
      <xdr:rowOff>106680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箭头: 右 8">
              <a:extLst>
                <a:ext uri="{FF2B5EF4-FFF2-40B4-BE49-F238E27FC236}">
                  <a16:creationId xmlns:a16="http://schemas.microsoft.com/office/drawing/2014/main" id="{00000000-0008-0000-0800-000009000000}"/>
                </a:ext>
              </a:extLst>
            </xdr:cNvPr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9" name="箭头: 右 8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129540</xdr:colOff>
      <xdr:row>40</xdr:row>
      <xdr:rowOff>60960</xdr:rowOff>
    </xdr:from>
    <xdr:to>
      <xdr:col>19</xdr:col>
      <xdr:colOff>129540</xdr:colOff>
      <xdr:row>43</xdr:row>
      <xdr:rowOff>114300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箭头: 右 9">
              <a:extLst>
                <a:ext uri="{FF2B5EF4-FFF2-40B4-BE49-F238E27FC236}">
                  <a16:creationId xmlns:a16="http://schemas.microsoft.com/office/drawing/2014/main" id="{00000000-0008-0000-0800-00000A000000}"/>
                </a:ext>
              </a:extLst>
            </xdr:cNvPr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10" name="箭头: 右 9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48</xdr:row>
      <xdr:rowOff>99060</xdr:rowOff>
    </xdr:from>
    <xdr:to>
      <xdr:col>19</xdr:col>
      <xdr:colOff>121920</xdr:colOff>
      <xdr:row>51</xdr:row>
      <xdr:rowOff>152400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箭头: 右 10">
              <a:extLst>
                <a:ext uri="{FF2B5EF4-FFF2-40B4-BE49-F238E27FC236}">
                  <a16:creationId xmlns:a16="http://schemas.microsoft.com/office/drawing/2014/main" id="{00000000-0008-0000-0800-00000B000000}"/>
                </a:ext>
              </a:extLst>
            </xdr:cNvPr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1" name="箭头: 右 10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Fallback>
    </mc:AlternateContent>
    <xdr:clientData/>
  </xdr:twoCellAnchor>
  <xdr:twoCellAnchor>
    <xdr:from>
      <xdr:col>16</xdr:col>
      <xdr:colOff>137160</xdr:colOff>
      <xdr:row>56</xdr:row>
      <xdr:rowOff>38100</xdr:rowOff>
    </xdr:from>
    <xdr:to>
      <xdr:col>19</xdr:col>
      <xdr:colOff>137160</xdr:colOff>
      <xdr:row>59</xdr:row>
      <xdr:rowOff>91440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箭头: 右 11">
              <a:extLst>
                <a:ext uri="{FF2B5EF4-FFF2-40B4-BE49-F238E27FC236}">
                  <a16:creationId xmlns:a16="http://schemas.microsoft.com/office/drawing/2014/main" id="{00000000-0008-0000-0800-00000C000000}"/>
                </a:ext>
              </a:extLst>
            </xdr:cNvPr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12" name="箭头: 右 11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13</xdr:col>
      <xdr:colOff>426720</xdr:colOff>
      <xdr:row>13</xdr:row>
      <xdr:rowOff>152400</xdr:rowOff>
    </xdr:from>
    <xdr:to>
      <xdr:col>14</xdr:col>
      <xdr:colOff>350520</xdr:colOff>
      <xdr:row>15</xdr:row>
      <xdr:rowOff>137160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矩形 12">
              <a:extLst>
                <a:ext uri="{FF2B5EF4-FFF2-40B4-BE49-F238E27FC236}">
                  <a16:creationId xmlns:a16="http://schemas.microsoft.com/office/drawing/2014/main" id="{00000000-0008-0000-0800-00000D000000}"/>
                </a:ext>
              </a:extLst>
            </xdr:cNvPr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3" name="矩形 12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0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457200</xdr:colOff>
      <xdr:row>22</xdr:row>
      <xdr:rowOff>15240</xdr:rowOff>
    </xdr:from>
    <xdr:to>
      <xdr:col>14</xdr:col>
      <xdr:colOff>381000</xdr:colOff>
      <xdr:row>24</xdr:row>
      <xdr:rowOff>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矩形 13">
              <a:extLst>
                <a:ext uri="{FF2B5EF4-FFF2-40B4-BE49-F238E27FC236}">
                  <a16:creationId xmlns:a16="http://schemas.microsoft.com/office/drawing/2014/main" id="{00000000-0008-0000-0800-00000E000000}"/>
                </a:ext>
              </a:extLst>
            </xdr:cNvPr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4" name="矩形 13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29</xdr:row>
      <xdr:rowOff>167640</xdr:rowOff>
    </xdr:from>
    <xdr:to>
      <xdr:col>14</xdr:col>
      <xdr:colOff>396240</xdr:colOff>
      <xdr:row>31</xdr:row>
      <xdr:rowOff>152400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矩形 14">
              <a:extLst>
                <a:ext uri="{FF2B5EF4-FFF2-40B4-BE49-F238E27FC236}">
                  <a16:creationId xmlns:a16="http://schemas.microsoft.com/office/drawing/2014/main" id="{00000000-0008-0000-0800-00000F000000}"/>
                </a:ext>
              </a:extLst>
            </xdr:cNvPr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5" name="矩形 14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38</xdr:row>
      <xdr:rowOff>0</xdr:rowOff>
    </xdr:from>
    <xdr:to>
      <xdr:col>14</xdr:col>
      <xdr:colOff>396240</xdr:colOff>
      <xdr:row>39</xdr:row>
      <xdr:rowOff>160020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矩形 15">
              <a:extLst>
                <a:ext uri="{FF2B5EF4-FFF2-40B4-BE49-F238E27FC236}">
                  <a16:creationId xmlns:a16="http://schemas.microsoft.com/office/drawing/2014/main" id="{00000000-0008-0000-0800-000010000000}"/>
                </a:ext>
              </a:extLst>
            </xdr:cNvPr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6" name="矩形 15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46</xdr:row>
      <xdr:rowOff>0</xdr:rowOff>
    </xdr:from>
    <xdr:to>
      <xdr:col>14</xdr:col>
      <xdr:colOff>396240</xdr:colOff>
      <xdr:row>47</xdr:row>
      <xdr:rowOff>160020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矩形 16">
              <a:extLst>
                <a:ext uri="{FF2B5EF4-FFF2-40B4-BE49-F238E27FC236}">
                  <a16:creationId xmlns:a16="http://schemas.microsoft.com/office/drawing/2014/main" id="{00000000-0008-0000-0800-000011000000}"/>
                </a:ext>
              </a:extLst>
            </xdr:cNvPr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7" name="矩形 16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53</xdr:row>
      <xdr:rowOff>137160</xdr:rowOff>
    </xdr:from>
    <xdr:to>
      <xdr:col>14</xdr:col>
      <xdr:colOff>396240</xdr:colOff>
      <xdr:row>55</xdr:row>
      <xdr:rowOff>121920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矩形 17">
              <a:extLst>
                <a:ext uri="{FF2B5EF4-FFF2-40B4-BE49-F238E27FC236}">
                  <a16:creationId xmlns:a16="http://schemas.microsoft.com/office/drawing/2014/main" id="{00000000-0008-0000-0800-000012000000}"/>
                </a:ext>
              </a:extLst>
            </xdr:cNvPr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6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8" name="矩形 17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6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0.46349</cdr:x>
      <cdr:y>0.46174</cdr:y>
    </cdr:from>
    <cdr:to>
      <cdr:x>0.53357</cdr:x>
      <cdr:y>0.53541</cdr:y>
    </cdr:to>
    <cdr:pic>
      <cdr:nvPicPr>
        <cdr:cNvPr id="2" name="图片 1">
          <a:extLst xmlns:a="http://schemas.openxmlformats.org/drawingml/2006/main">
            <a:ext uri="{FF2B5EF4-FFF2-40B4-BE49-F238E27FC236}">
              <a16:creationId xmlns:a16="http://schemas.microsoft.com/office/drawing/2014/main" id="{BB2C8E92-D43E-CF94-32ED-14AAF525E135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 rot="10800000" flipV="1">
          <a:off x="2827866" y="2514600"/>
          <a:ext cx="427572" cy="401192"/>
        </a:xfrm>
        <a:prstGeom xmlns:a="http://schemas.openxmlformats.org/drawingml/2006/main" prst="rect">
          <a:avLst/>
        </a:prstGeom>
      </cdr:spPr>
    </cdr:pic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0.45524</cdr:x>
      <cdr:y>0.41879</cdr:y>
    </cdr:from>
    <cdr:to>
      <cdr:x>0.53802</cdr:x>
      <cdr:y>0.55692</cdr:y>
    </cdr:to>
    <cdr:pic>
      <cdr:nvPicPr>
        <cdr:cNvPr id="2" name="图片 1">
          <a:extLst xmlns:a="http://schemas.openxmlformats.org/drawingml/2006/main">
            <a:ext uri="{FF2B5EF4-FFF2-40B4-BE49-F238E27FC236}">
              <a16:creationId xmlns:a16="http://schemas.microsoft.com/office/drawing/2014/main" id="{5CE6AB30-587D-BABF-866F-4A5EFC895543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743200" y="2277533"/>
          <a:ext cx="498838" cy="751180"/>
        </a:xfrm>
        <a:prstGeom xmlns:a="http://schemas.openxmlformats.org/drawingml/2006/main" prst="rect">
          <a:avLst/>
        </a:prstGeom>
      </cdr:spPr>
    </cdr:pic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0.45524</cdr:x>
      <cdr:y>0.35808</cdr:y>
    </cdr:from>
    <cdr:to>
      <cdr:x>0.5408</cdr:x>
      <cdr:y>0.50186</cdr:y>
    </cdr:to>
    <cdr:pic>
      <cdr:nvPicPr>
        <cdr:cNvPr id="2" name="图片 1">
          <a:extLst xmlns:a="http://schemas.openxmlformats.org/drawingml/2006/main">
            <a:ext uri="{FF2B5EF4-FFF2-40B4-BE49-F238E27FC236}">
              <a16:creationId xmlns:a16="http://schemas.microsoft.com/office/drawing/2014/main" id="{2494312C-91DB-1295-162B-4CEB7EF25D1F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743200" y="1947332"/>
          <a:ext cx="515620" cy="781963"/>
        </a:xfrm>
        <a:prstGeom xmlns:a="http://schemas.openxmlformats.org/drawingml/2006/main" prst="rect">
          <a:avLst/>
        </a:prstGeom>
      </cdr:spPr>
    </cdr:pic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228599</xdr:colOff>
      <xdr:row>5</xdr:row>
      <xdr:rowOff>11430</xdr:rowOff>
    </xdr:from>
    <xdr:to>
      <xdr:col>33</xdr:col>
      <xdr:colOff>94574</xdr:colOff>
      <xdr:row>34</xdr:row>
      <xdr:rowOff>58380</xdr:rowOff>
    </xdr:to>
    <xdr:graphicFrame macro="">
      <xdr:nvGraphicFramePr>
        <xdr:cNvPr id="2" name="Diagramm 8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413656</xdr:colOff>
      <xdr:row>5</xdr:row>
      <xdr:rowOff>21772</xdr:rowOff>
    </xdr:from>
    <xdr:to>
      <xdr:col>40</xdr:col>
      <xdr:colOff>279631</xdr:colOff>
      <xdr:row>34</xdr:row>
      <xdr:rowOff>68722</xdr:rowOff>
    </xdr:to>
    <xdr:graphicFrame macro="">
      <xdr:nvGraphicFramePr>
        <xdr:cNvPr id="3" name="Diagramm 10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676275</xdr:colOff>
      <xdr:row>5</xdr:row>
      <xdr:rowOff>0</xdr:rowOff>
    </xdr:from>
    <xdr:to>
      <xdr:col>47</xdr:col>
      <xdr:colOff>542250</xdr:colOff>
      <xdr:row>34</xdr:row>
      <xdr:rowOff>46950</xdr:rowOff>
    </xdr:to>
    <xdr:graphicFrame macro="">
      <xdr:nvGraphicFramePr>
        <xdr:cNvPr id="4" name="Diagramm 11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6</xdr:row>
          <xdr:rowOff>0</xdr:rowOff>
        </xdr:from>
        <xdr:to>
          <xdr:col>24</xdr:col>
          <xdr:colOff>708660</xdr:colOff>
          <xdr:row>7</xdr:row>
          <xdr:rowOff>22860</xdr:rowOff>
        </xdr:to>
        <xdr:sp macro="" textlink="">
          <xdr:nvSpPr>
            <xdr:cNvPr id="9217" name="Scroll Bar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9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7</xdr:row>
          <xdr:rowOff>0</xdr:rowOff>
        </xdr:from>
        <xdr:to>
          <xdr:col>24</xdr:col>
          <xdr:colOff>708660</xdr:colOff>
          <xdr:row>8</xdr:row>
          <xdr:rowOff>22860</xdr:rowOff>
        </xdr:to>
        <xdr:sp macro="" textlink="">
          <xdr:nvSpPr>
            <xdr:cNvPr id="9218" name="Scroll Bar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9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8</xdr:row>
          <xdr:rowOff>0</xdr:rowOff>
        </xdr:from>
        <xdr:to>
          <xdr:col>24</xdr:col>
          <xdr:colOff>708660</xdr:colOff>
          <xdr:row>9</xdr:row>
          <xdr:rowOff>22860</xdr:rowOff>
        </xdr:to>
        <xdr:sp macro="" textlink="">
          <xdr:nvSpPr>
            <xdr:cNvPr id="9219" name="Scroll Bar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9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10</xdr:row>
          <xdr:rowOff>0</xdr:rowOff>
        </xdr:from>
        <xdr:to>
          <xdr:col>24</xdr:col>
          <xdr:colOff>708660</xdr:colOff>
          <xdr:row>11</xdr:row>
          <xdr:rowOff>22860</xdr:rowOff>
        </xdr:to>
        <xdr:sp macro="" textlink="">
          <xdr:nvSpPr>
            <xdr:cNvPr id="9220" name="Scroll Bar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9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9</xdr:row>
          <xdr:rowOff>0</xdr:rowOff>
        </xdr:from>
        <xdr:to>
          <xdr:col>24</xdr:col>
          <xdr:colOff>708660</xdr:colOff>
          <xdr:row>10</xdr:row>
          <xdr:rowOff>22860</xdr:rowOff>
        </xdr:to>
        <xdr:sp macro="" textlink="">
          <xdr:nvSpPr>
            <xdr:cNvPr id="9221" name="Scroll Bar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9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11</xdr:row>
          <xdr:rowOff>0</xdr:rowOff>
        </xdr:from>
        <xdr:to>
          <xdr:col>24</xdr:col>
          <xdr:colOff>708660</xdr:colOff>
          <xdr:row>12</xdr:row>
          <xdr:rowOff>22860</xdr:rowOff>
        </xdr:to>
        <xdr:sp macro="" textlink="">
          <xdr:nvSpPr>
            <xdr:cNvPr id="9222" name="Scroll Bar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9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16</xdr:col>
      <xdr:colOff>121920</xdr:colOff>
      <xdr:row>24</xdr:row>
      <xdr:rowOff>114300</xdr:rowOff>
    </xdr:from>
    <xdr:to>
      <xdr:col>19</xdr:col>
      <xdr:colOff>99060</xdr:colOff>
      <xdr:row>27</xdr:row>
      <xdr:rowOff>137160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箭头: 右 4">
              <a:extLst>
                <a:ext uri="{FF2B5EF4-FFF2-40B4-BE49-F238E27FC236}">
                  <a16:creationId xmlns:a16="http://schemas.microsoft.com/office/drawing/2014/main" id="{00000000-0008-0000-0900-000005000000}"/>
                </a:ext>
              </a:extLst>
            </xdr:cNvPr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5" name="箭头: 右 4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32</xdr:row>
      <xdr:rowOff>53340</xdr:rowOff>
    </xdr:from>
    <xdr:to>
      <xdr:col>19</xdr:col>
      <xdr:colOff>91440</xdr:colOff>
      <xdr:row>35</xdr:row>
      <xdr:rowOff>106680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箭头: 右 5">
              <a:extLst>
                <a:ext uri="{FF2B5EF4-FFF2-40B4-BE49-F238E27FC236}">
                  <a16:creationId xmlns:a16="http://schemas.microsoft.com/office/drawing/2014/main" id="{00000000-0008-0000-0900-000006000000}"/>
                </a:ext>
              </a:extLst>
            </xdr:cNvPr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6" name="箭头: 右 5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129540</xdr:colOff>
      <xdr:row>40</xdr:row>
      <xdr:rowOff>60960</xdr:rowOff>
    </xdr:from>
    <xdr:to>
      <xdr:col>19</xdr:col>
      <xdr:colOff>129540</xdr:colOff>
      <xdr:row>43</xdr:row>
      <xdr:rowOff>114300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箭头: 右 6">
              <a:extLst>
                <a:ext uri="{FF2B5EF4-FFF2-40B4-BE49-F238E27FC236}">
                  <a16:creationId xmlns:a16="http://schemas.microsoft.com/office/drawing/2014/main" id="{00000000-0008-0000-0900-000007000000}"/>
                </a:ext>
              </a:extLst>
            </xdr:cNvPr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7" name="箭头: 右 6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48</xdr:row>
      <xdr:rowOff>99060</xdr:rowOff>
    </xdr:from>
    <xdr:to>
      <xdr:col>19</xdr:col>
      <xdr:colOff>121920</xdr:colOff>
      <xdr:row>51</xdr:row>
      <xdr:rowOff>152400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箭头: 右 7">
              <a:extLst>
                <a:ext uri="{FF2B5EF4-FFF2-40B4-BE49-F238E27FC236}">
                  <a16:creationId xmlns:a16="http://schemas.microsoft.com/office/drawing/2014/main" id="{00000000-0008-0000-0900-000008000000}"/>
                </a:ext>
              </a:extLst>
            </xdr:cNvPr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8" name="箭头: 右 7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Fallback>
    </mc:AlternateContent>
    <xdr:clientData/>
  </xdr:twoCellAnchor>
  <xdr:twoCellAnchor>
    <xdr:from>
      <xdr:col>16</xdr:col>
      <xdr:colOff>137160</xdr:colOff>
      <xdr:row>56</xdr:row>
      <xdr:rowOff>38100</xdr:rowOff>
    </xdr:from>
    <xdr:to>
      <xdr:col>19</xdr:col>
      <xdr:colOff>137160</xdr:colOff>
      <xdr:row>59</xdr:row>
      <xdr:rowOff>91440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箭头: 右 8">
              <a:extLst>
                <a:ext uri="{FF2B5EF4-FFF2-40B4-BE49-F238E27FC236}">
                  <a16:creationId xmlns:a16="http://schemas.microsoft.com/office/drawing/2014/main" id="{00000000-0008-0000-0900-000009000000}"/>
                </a:ext>
              </a:extLst>
            </xdr:cNvPr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9" name="箭头: 右 8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13</xdr:col>
      <xdr:colOff>426720</xdr:colOff>
      <xdr:row>13</xdr:row>
      <xdr:rowOff>152400</xdr:rowOff>
    </xdr:from>
    <xdr:to>
      <xdr:col>14</xdr:col>
      <xdr:colOff>350520</xdr:colOff>
      <xdr:row>15</xdr:row>
      <xdr:rowOff>137160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矩形 9">
              <a:extLst>
                <a:ext uri="{FF2B5EF4-FFF2-40B4-BE49-F238E27FC236}">
                  <a16:creationId xmlns:a16="http://schemas.microsoft.com/office/drawing/2014/main" id="{00000000-0008-0000-0900-00000A000000}"/>
                </a:ext>
              </a:extLst>
            </xdr:cNvPr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0" name="矩形 9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0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457200</xdr:colOff>
      <xdr:row>22</xdr:row>
      <xdr:rowOff>15240</xdr:rowOff>
    </xdr:from>
    <xdr:to>
      <xdr:col>14</xdr:col>
      <xdr:colOff>381000</xdr:colOff>
      <xdr:row>24</xdr:row>
      <xdr:rowOff>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矩形 10">
              <a:extLst>
                <a:ext uri="{FF2B5EF4-FFF2-40B4-BE49-F238E27FC236}">
                  <a16:creationId xmlns:a16="http://schemas.microsoft.com/office/drawing/2014/main" id="{00000000-0008-0000-0900-00000B000000}"/>
                </a:ext>
              </a:extLst>
            </xdr:cNvPr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1" name="矩形 10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29</xdr:row>
      <xdr:rowOff>167640</xdr:rowOff>
    </xdr:from>
    <xdr:to>
      <xdr:col>14</xdr:col>
      <xdr:colOff>396240</xdr:colOff>
      <xdr:row>31</xdr:row>
      <xdr:rowOff>152400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矩形 11">
              <a:extLst>
                <a:ext uri="{FF2B5EF4-FFF2-40B4-BE49-F238E27FC236}">
                  <a16:creationId xmlns:a16="http://schemas.microsoft.com/office/drawing/2014/main" id="{00000000-0008-0000-0900-00000C000000}"/>
                </a:ext>
              </a:extLst>
            </xdr:cNvPr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2" name="矩形 11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38</xdr:row>
      <xdr:rowOff>0</xdr:rowOff>
    </xdr:from>
    <xdr:to>
      <xdr:col>14</xdr:col>
      <xdr:colOff>396240</xdr:colOff>
      <xdr:row>39</xdr:row>
      <xdr:rowOff>160020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矩形 12">
              <a:extLst>
                <a:ext uri="{FF2B5EF4-FFF2-40B4-BE49-F238E27FC236}">
                  <a16:creationId xmlns:a16="http://schemas.microsoft.com/office/drawing/2014/main" id="{00000000-0008-0000-0900-00000D000000}"/>
                </a:ext>
              </a:extLst>
            </xdr:cNvPr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3" name="矩形 12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46</xdr:row>
      <xdr:rowOff>0</xdr:rowOff>
    </xdr:from>
    <xdr:to>
      <xdr:col>14</xdr:col>
      <xdr:colOff>396240</xdr:colOff>
      <xdr:row>47</xdr:row>
      <xdr:rowOff>160020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矩形 13">
              <a:extLst>
                <a:ext uri="{FF2B5EF4-FFF2-40B4-BE49-F238E27FC236}">
                  <a16:creationId xmlns:a16="http://schemas.microsoft.com/office/drawing/2014/main" id="{00000000-0008-0000-0900-00000E000000}"/>
                </a:ext>
              </a:extLst>
            </xdr:cNvPr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4" name="矩形 13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53</xdr:row>
      <xdr:rowOff>137160</xdr:rowOff>
    </xdr:from>
    <xdr:to>
      <xdr:col>14</xdr:col>
      <xdr:colOff>396240</xdr:colOff>
      <xdr:row>55</xdr:row>
      <xdr:rowOff>121920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矩形 14">
              <a:extLst>
                <a:ext uri="{FF2B5EF4-FFF2-40B4-BE49-F238E27FC236}">
                  <a16:creationId xmlns:a16="http://schemas.microsoft.com/office/drawing/2014/main" id="{00000000-0008-0000-0900-00000F000000}"/>
                </a:ext>
              </a:extLst>
            </xdr:cNvPr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6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5" name="矩形 14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6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0.46349</cdr:x>
      <cdr:y>0.46174</cdr:y>
    </cdr:from>
    <cdr:to>
      <cdr:x>0.53357</cdr:x>
      <cdr:y>0.53541</cdr:y>
    </cdr:to>
    <cdr:pic>
      <cdr:nvPicPr>
        <cdr:cNvPr id="2" name="图片 1">
          <a:extLst xmlns:a="http://schemas.openxmlformats.org/drawingml/2006/main">
            <a:ext uri="{FF2B5EF4-FFF2-40B4-BE49-F238E27FC236}">
              <a16:creationId xmlns:a16="http://schemas.microsoft.com/office/drawing/2014/main" id="{C73D6202-3F3D-8211-58A6-63EF952BAD5D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 rot="10800000" flipV="1">
          <a:off x="2827866" y="2514600"/>
          <a:ext cx="427572" cy="401192"/>
        </a:xfrm>
        <a:prstGeom xmlns:a="http://schemas.openxmlformats.org/drawingml/2006/main" prst="rect">
          <a:avLst/>
        </a:prstGeom>
      </cdr:spPr>
    </cdr:pic>
  </cdr:relSizeAnchor>
</c:userShapes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0.45524</cdr:x>
      <cdr:y>0.41879</cdr:y>
    </cdr:from>
    <cdr:to>
      <cdr:x>0.53802</cdr:x>
      <cdr:y>0.55692</cdr:y>
    </cdr:to>
    <cdr:pic>
      <cdr:nvPicPr>
        <cdr:cNvPr id="2" name="图片 1">
          <a:extLst xmlns:a="http://schemas.openxmlformats.org/drawingml/2006/main">
            <a:ext uri="{FF2B5EF4-FFF2-40B4-BE49-F238E27FC236}">
              <a16:creationId xmlns:a16="http://schemas.microsoft.com/office/drawing/2014/main" id="{069F8D06-7E6E-E6AA-813A-8E34F69C884B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743200" y="2277533"/>
          <a:ext cx="498838" cy="751180"/>
        </a:xfrm>
        <a:prstGeom xmlns:a="http://schemas.openxmlformats.org/drawingml/2006/main" prst="rect">
          <a:avLst/>
        </a:prstGeom>
      </cdr:spPr>
    </cdr:pic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0.45278</cdr:x>
      <cdr:y>0.46106</cdr:y>
    </cdr:from>
    <cdr:to>
      <cdr:x>0.52275</cdr:x>
      <cdr:y>0.53519</cdr:y>
    </cdr:to>
    <cdr:pic>
      <cdr:nvPicPr>
        <cdr:cNvPr id="2" name="图片 1">
          <a:extLst xmlns:a="http://schemas.openxmlformats.org/drawingml/2006/main">
            <a:ext uri="{FF2B5EF4-FFF2-40B4-BE49-F238E27FC236}">
              <a16:creationId xmlns:a16="http://schemas.microsoft.com/office/drawing/2014/main" id="{B0ECF01A-A4EB-41EE-9CB8-05F48F5E26F2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 rot="10800000" flipV="1">
          <a:off x="2752826" y="2456942"/>
          <a:ext cx="425384" cy="395011"/>
        </a:xfrm>
        <a:prstGeom xmlns:a="http://schemas.openxmlformats.org/drawingml/2006/main" prst="rect">
          <a:avLst/>
        </a:prstGeom>
      </cdr:spPr>
    </cdr:pic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0.45524</cdr:x>
      <cdr:y>0.35808</cdr:y>
    </cdr:from>
    <cdr:to>
      <cdr:x>0.5408</cdr:x>
      <cdr:y>0.50186</cdr:y>
    </cdr:to>
    <cdr:pic>
      <cdr:nvPicPr>
        <cdr:cNvPr id="2" name="图片 1">
          <a:extLst xmlns:a="http://schemas.openxmlformats.org/drawingml/2006/main">
            <a:ext uri="{FF2B5EF4-FFF2-40B4-BE49-F238E27FC236}">
              <a16:creationId xmlns:a16="http://schemas.microsoft.com/office/drawing/2014/main" id="{3600F614-870F-B0B7-5BC2-442E91DED0C6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743200" y="1947332"/>
          <a:ext cx="515620" cy="781963"/>
        </a:xfrm>
        <a:prstGeom xmlns:a="http://schemas.openxmlformats.org/drawingml/2006/main" prst="rect">
          <a:avLst/>
        </a:prstGeom>
      </cdr:spPr>
    </cdr:pic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228599</xdr:colOff>
      <xdr:row>5</xdr:row>
      <xdr:rowOff>11430</xdr:rowOff>
    </xdr:from>
    <xdr:to>
      <xdr:col>33</xdr:col>
      <xdr:colOff>94574</xdr:colOff>
      <xdr:row>34</xdr:row>
      <xdr:rowOff>58380</xdr:rowOff>
    </xdr:to>
    <xdr:graphicFrame macro="">
      <xdr:nvGraphicFramePr>
        <xdr:cNvPr id="2" name="Diagramm 8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413656</xdr:colOff>
      <xdr:row>5</xdr:row>
      <xdr:rowOff>21772</xdr:rowOff>
    </xdr:from>
    <xdr:to>
      <xdr:col>40</xdr:col>
      <xdr:colOff>279631</xdr:colOff>
      <xdr:row>34</xdr:row>
      <xdr:rowOff>68722</xdr:rowOff>
    </xdr:to>
    <xdr:graphicFrame macro="">
      <xdr:nvGraphicFramePr>
        <xdr:cNvPr id="3" name="Diagramm 10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676275</xdr:colOff>
      <xdr:row>5</xdr:row>
      <xdr:rowOff>0</xdr:rowOff>
    </xdr:from>
    <xdr:to>
      <xdr:col>47</xdr:col>
      <xdr:colOff>542250</xdr:colOff>
      <xdr:row>34</xdr:row>
      <xdr:rowOff>46950</xdr:rowOff>
    </xdr:to>
    <xdr:graphicFrame macro="">
      <xdr:nvGraphicFramePr>
        <xdr:cNvPr id="4" name="Diagramm 1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6</xdr:row>
          <xdr:rowOff>0</xdr:rowOff>
        </xdr:from>
        <xdr:to>
          <xdr:col>24</xdr:col>
          <xdr:colOff>717624</xdr:colOff>
          <xdr:row>7</xdr:row>
          <xdr:rowOff>22860</xdr:rowOff>
        </xdr:to>
        <xdr:sp macro="" textlink="">
          <xdr:nvSpPr>
            <xdr:cNvPr id="4097" name="Scroll Bar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5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7</xdr:row>
          <xdr:rowOff>0</xdr:rowOff>
        </xdr:from>
        <xdr:to>
          <xdr:col>24</xdr:col>
          <xdr:colOff>717624</xdr:colOff>
          <xdr:row>8</xdr:row>
          <xdr:rowOff>22860</xdr:rowOff>
        </xdr:to>
        <xdr:sp macro="" textlink="">
          <xdr:nvSpPr>
            <xdr:cNvPr id="4098" name="Scroll Bar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5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8</xdr:row>
          <xdr:rowOff>0</xdr:rowOff>
        </xdr:from>
        <xdr:to>
          <xdr:col>24</xdr:col>
          <xdr:colOff>717624</xdr:colOff>
          <xdr:row>9</xdr:row>
          <xdr:rowOff>22860</xdr:rowOff>
        </xdr:to>
        <xdr:sp macro="" textlink="">
          <xdr:nvSpPr>
            <xdr:cNvPr id="4099" name="Scroll Bar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5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10</xdr:row>
          <xdr:rowOff>0</xdr:rowOff>
        </xdr:from>
        <xdr:to>
          <xdr:col>24</xdr:col>
          <xdr:colOff>717624</xdr:colOff>
          <xdr:row>11</xdr:row>
          <xdr:rowOff>22860</xdr:rowOff>
        </xdr:to>
        <xdr:sp macro="" textlink="">
          <xdr:nvSpPr>
            <xdr:cNvPr id="4100" name="Scroll Bar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5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9</xdr:row>
          <xdr:rowOff>0</xdr:rowOff>
        </xdr:from>
        <xdr:to>
          <xdr:col>24</xdr:col>
          <xdr:colOff>717624</xdr:colOff>
          <xdr:row>10</xdr:row>
          <xdr:rowOff>22860</xdr:rowOff>
        </xdr:to>
        <xdr:sp macro="" textlink="">
          <xdr:nvSpPr>
            <xdr:cNvPr id="4101" name="Scroll Bar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5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11</xdr:row>
          <xdr:rowOff>0</xdr:rowOff>
        </xdr:from>
        <xdr:to>
          <xdr:col>24</xdr:col>
          <xdr:colOff>717624</xdr:colOff>
          <xdr:row>12</xdr:row>
          <xdr:rowOff>22860</xdr:rowOff>
        </xdr:to>
        <xdr:sp macro="" textlink="">
          <xdr:nvSpPr>
            <xdr:cNvPr id="4102" name="Scroll Bar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5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16</xdr:col>
      <xdr:colOff>121920</xdr:colOff>
      <xdr:row>24</xdr:row>
      <xdr:rowOff>114300</xdr:rowOff>
    </xdr:from>
    <xdr:to>
      <xdr:col>19</xdr:col>
      <xdr:colOff>99060</xdr:colOff>
      <xdr:row>27</xdr:row>
      <xdr:rowOff>137160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箭头: 右 7">
              <a:extLst>
                <a:ext uri="{FF2B5EF4-FFF2-40B4-BE49-F238E27FC236}">
                  <a16:creationId xmlns:a16="http://schemas.microsoft.com/office/drawing/2014/main" id="{00000000-0008-0000-0500-000008000000}"/>
                </a:ext>
              </a:extLst>
            </xdr:cNvPr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8" name="箭头: 右 7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32</xdr:row>
      <xdr:rowOff>53340</xdr:rowOff>
    </xdr:from>
    <xdr:to>
      <xdr:col>19</xdr:col>
      <xdr:colOff>91440</xdr:colOff>
      <xdr:row>35</xdr:row>
      <xdr:rowOff>106680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箭头: 右 8">
              <a:extLst>
                <a:ext uri="{FF2B5EF4-FFF2-40B4-BE49-F238E27FC236}">
                  <a16:creationId xmlns:a16="http://schemas.microsoft.com/office/drawing/2014/main" id="{00000000-0008-0000-0500-000009000000}"/>
                </a:ext>
              </a:extLst>
            </xdr:cNvPr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9" name="箭头: 右 8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129540</xdr:colOff>
      <xdr:row>40</xdr:row>
      <xdr:rowOff>60960</xdr:rowOff>
    </xdr:from>
    <xdr:to>
      <xdr:col>19</xdr:col>
      <xdr:colOff>129540</xdr:colOff>
      <xdr:row>43</xdr:row>
      <xdr:rowOff>114300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箭头: 右 9">
              <a:extLst>
                <a:ext uri="{FF2B5EF4-FFF2-40B4-BE49-F238E27FC236}">
                  <a16:creationId xmlns:a16="http://schemas.microsoft.com/office/drawing/2014/main" id="{00000000-0008-0000-0500-00000A000000}"/>
                </a:ext>
              </a:extLst>
            </xdr:cNvPr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10" name="箭头: 右 9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48</xdr:row>
      <xdr:rowOff>99060</xdr:rowOff>
    </xdr:from>
    <xdr:to>
      <xdr:col>19</xdr:col>
      <xdr:colOff>121920</xdr:colOff>
      <xdr:row>51</xdr:row>
      <xdr:rowOff>152400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箭头: 右 10">
              <a:extLst>
                <a:ext uri="{FF2B5EF4-FFF2-40B4-BE49-F238E27FC236}">
                  <a16:creationId xmlns:a16="http://schemas.microsoft.com/office/drawing/2014/main" id="{00000000-0008-0000-0500-00000B000000}"/>
                </a:ext>
              </a:extLst>
            </xdr:cNvPr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1" name="箭头: 右 10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Fallback>
    </mc:AlternateContent>
    <xdr:clientData/>
  </xdr:twoCellAnchor>
  <xdr:twoCellAnchor>
    <xdr:from>
      <xdr:col>16</xdr:col>
      <xdr:colOff>137160</xdr:colOff>
      <xdr:row>56</xdr:row>
      <xdr:rowOff>38100</xdr:rowOff>
    </xdr:from>
    <xdr:to>
      <xdr:col>19</xdr:col>
      <xdr:colOff>137160</xdr:colOff>
      <xdr:row>59</xdr:row>
      <xdr:rowOff>91440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箭头: 右 11">
              <a:extLst>
                <a:ext uri="{FF2B5EF4-FFF2-40B4-BE49-F238E27FC236}">
                  <a16:creationId xmlns:a16="http://schemas.microsoft.com/office/drawing/2014/main" id="{00000000-0008-0000-0500-00000C000000}"/>
                </a:ext>
              </a:extLst>
            </xdr:cNvPr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12" name="箭头: 右 11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13</xdr:col>
      <xdr:colOff>426720</xdr:colOff>
      <xdr:row>13</xdr:row>
      <xdr:rowOff>152400</xdr:rowOff>
    </xdr:from>
    <xdr:to>
      <xdr:col>14</xdr:col>
      <xdr:colOff>350520</xdr:colOff>
      <xdr:row>15</xdr:row>
      <xdr:rowOff>137160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矩形 12">
              <a:extLst>
                <a:ext uri="{FF2B5EF4-FFF2-40B4-BE49-F238E27FC236}">
                  <a16:creationId xmlns:a16="http://schemas.microsoft.com/office/drawing/2014/main" id="{00000000-0008-0000-0500-00000D000000}"/>
                </a:ext>
              </a:extLst>
            </xdr:cNvPr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3" name="矩形 12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0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457200</xdr:colOff>
      <xdr:row>22</xdr:row>
      <xdr:rowOff>15240</xdr:rowOff>
    </xdr:from>
    <xdr:to>
      <xdr:col>14</xdr:col>
      <xdr:colOff>381000</xdr:colOff>
      <xdr:row>24</xdr:row>
      <xdr:rowOff>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矩形 13">
              <a:extLst>
                <a:ext uri="{FF2B5EF4-FFF2-40B4-BE49-F238E27FC236}">
                  <a16:creationId xmlns:a16="http://schemas.microsoft.com/office/drawing/2014/main" id="{00000000-0008-0000-0500-00000E000000}"/>
                </a:ext>
              </a:extLst>
            </xdr:cNvPr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4" name="矩形 13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29</xdr:row>
      <xdr:rowOff>167640</xdr:rowOff>
    </xdr:from>
    <xdr:to>
      <xdr:col>14</xdr:col>
      <xdr:colOff>396240</xdr:colOff>
      <xdr:row>31</xdr:row>
      <xdr:rowOff>152400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矩形 14">
              <a:extLst>
                <a:ext uri="{FF2B5EF4-FFF2-40B4-BE49-F238E27FC236}">
                  <a16:creationId xmlns:a16="http://schemas.microsoft.com/office/drawing/2014/main" id="{00000000-0008-0000-0500-00000F000000}"/>
                </a:ext>
              </a:extLst>
            </xdr:cNvPr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5" name="矩形 14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38</xdr:row>
      <xdr:rowOff>0</xdr:rowOff>
    </xdr:from>
    <xdr:to>
      <xdr:col>14</xdr:col>
      <xdr:colOff>396240</xdr:colOff>
      <xdr:row>39</xdr:row>
      <xdr:rowOff>160020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矩形 15">
              <a:extLst>
                <a:ext uri="{FF2B5EF4-FFF2-40B4-BE49-F238E27FC236}">
                  <a16:creationId xmlns:a16="http://schemas.microsoft.com/office/drawing/2014/main" id="{00000000-0008-0000-0500-000010000000}"/>
                </a:ext>
              </a:extLst>
            </xdr:cNvPr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6" name="矩形 15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46</xdr:row>
      <xdr:rowOff>0</xdr:rowOff>
    </xdr:from>
    <xdr:to>
      <xdr:col>14</xdr:col>
      <xdr:colOff>396240</xdr:colOff>
      <xdr:row>47</xdr:row>
      <xdr:rowOff>160020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矩形 16">
              <a:extLst>
                <a:ext uri="{FF2B5EF4-FFF2-40B4-BE49-F238E27FC236}">
                  <a16:creationId xmlns:a16="http://schemas.microsoft.com/office/drawing/2014/main" id="{00000000-0008-0000-0500-000011000000}"/>
                </a:ext>
              </a:extLst>
            </xdr:cNvPr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7" name="矩形 16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53</xdr:row>
      <xdr:rowOff>137160</xdr:rowOff>
    </xdr:from>
    <xdr:to>
      <xdr:col>14</xdr:col>
      <xdr:colOff>396240</xdr:colOff>
      <xdr:row>55</xdr:row>
      <xdr:rowOff>121920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矩形 17">
              <a:extLst>
                <a:ext uri="{FF2B5EF4-FFF2-40B4-BE49-F238E27FC236}">
                  <a16:creationId xmlns:a16="http://schemas.microsoft.com/office/drawing/2014/main" id="{00000000-0008-0000-0500-000012000000}"/>
                </a:ext>
              </a:extLst>
            </xdr:cNvPr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6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8" name="矩形 17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6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 editAs="oneCell">
    <xdr:from>
      <xdr:col>36</xdr:col>
      <xdr:colOff>582706</xdr:colOff>
      <xdr:row>16</xdr:row>
      <xdr:rowOff>98612</xdr:rowOff>
    </xdr:from>
    <xdr:to>
      <xdr:col>37</xdr:col>
      <xdr:colOff>80321</xdr:colOff>
      <xdr:row>19</xdr:row>
      <xdr:rowOff>141467</xdr:rowOff>
    </xdr:to>
    <xdr:pic>
      <xdr:nvPicPr>
        <xdr:cNvPr id="25" name="图片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62665" y="3110230"/>
          <a:ext cx="369570" cy="575945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0.46376</cdr:x>
      <cdr:y>0.46024</cdr:y>
    </cdr:from>
    <cdr:to>
      <cdr:x>0.53377</cdr:x>
      <cdr:y>0.53442</cdr:y>
    </cdr:to>
    <cdr:pic>
      <cdr:nvPicPr>
        <cdr:cNvPr id="2" name="图片 1">
          <a:extLst xmlns:a="http://schemas.openxmlformats.org/drawingml/2006/main">
            <a:ext uri="{FF2B5EF4-FFF2-40B4-BE49-F238E27FC236}">
              <a16:creationId xmlns:a16="http://schemas.microsoft.com/office/drawing/2014/main" id="{A6212B05-EE56-5E3D-BB5F-BB858D8B9CFC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 rot="10800000" flipV="1">
          <a:off x="2824369" y="2484718"/>
          <a:ext cx="426369" cy="400469"/>
        </a:xfrm>
        <a:prstGeom xmlns:a="http://schemas.openxmlformats.org/drawingml/2006/main" prst="rect">
          <a:avLst/>
        </a:prstGeom>
      </cdr:spPr>
    </cdr:pic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0.46176</cdr:x>
      <cdr:y>0.39738</cdr:y>
    </cdr:from>
    <cdr:to>
      <cdr:x>0.5222</cdr:x>
      <cdr:y>0.50192</cdr:y>
    </cdr:to>
    <cdr:pic>
      <cdr:nvPicPr>
        <cdr:cNvPr id="2" name="图片 1">
          <a:extLst xmlns:a="http://schemas.openxmlformats.org/drawingml/2006/main">
            <a:ext uri="{FF2B5EF4-FFF2-40B4-BE49-F238E27FC236}">
              <a16:creationId xmlns:a16="http://schemas.microsoft.com/office/drawing/2014/main" id="{4BDBC030-F403-86CF-A24C-ADFA66343155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776071" y="2094753"/>
          <a:ext cx="363400" cy="551114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228599</xdr:colOff>
      <xdr:row>5</xdr:row>
      <xdr:rowOff>11430</xdr:rowOff>
    </xdr:from>
    <xdr:to>
      <xdr:col>33</xdr:col>
      <xdr:colOff>94574</xdr:colOff>
      <xdr:row>34</xdr:row>
      <xdr:rowOff>58380</xdr:rowOff>
    </xdr:to>
    <xdr:graphicFrame macro="">
      <xdr:nvGraphicFramePr>
        <xdr:cNvPr id="2" name="Diagramm 8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413656</xdr:colOff>
      <xdr:row>5</xdr:row>
      <xdr:rowOff>21772</xdr:rowOff>
    </xdr:from>
    <xdr:to>
      <xdr:col>40</xdr:col>
      <xdr:colOff>279631</xdr:colOff>
      <xdr:row>34</xdr:row>
      <xdr:rowOff>68722</xdr:rowOff>
    </xdr:to>
    <xdr:graphicFrame macro="">
      <xdr:nvGraphicFramePr>
        <xdr:cNvPr id="3" name="Diagramm 10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676275</xdr:colOff>
      <xdr:row>5</xdr:row>
      <xdr:rowOff>0</xdr:rowOff>
    </xdr:from>
    <xdr:to>
      <xdr:col>47</xdr:col>
      <xdr:colOff>542250</xdr:colOff>
      <xdr:row>34</xdr:row>
      <xdr:rowOff>46950</xdr:rowOff>
    </xdr:to>
    <xdr:graphicFrame macro="">
      <xdr:nvGraphicFramePr>
        <xdr:cNvPr id="4" name="Diagramm 1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6</xdr:row>
          <xdr:rowOff>0</xdr:rowOff>
        </xdr:from>
        <xdr:to>
          <xdr:col>24</xdr:col>
          <xdr:colOff>708660</xdr:colOff>
          <xdr:row>7</xdr:row>
          <xdr:rowOff>22860</xdr:rowOff>
        </xdr:to>
        <xdr:sp macro="" textlink="">
          <xdr:nvSpPr>
            <xdr:cNvPr id="5121" name="Scroll Bar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6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7</xdr:row>
          <xdr:rowOff>0</xdr:rowOff>
        </xdr:from>
        <xdr:to>
          <xdr:col>24</xdr:col>
          <xdr:colOff>708660</xdr:colOff>
          <xdr:row>8</xdr:row>
          <xdr:rowOff>22860</xdr:rowOff>
        </xdr:to>
        <xdr:sp macro="" textlink="">
          <xdr:nvSpPr>
            <xdr:cNvPr id="5122" name="Scroll Bar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6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8</xdr:row>
          <xdr:rowOff>0</xdr:rowOff>
        </xdr:from>
        <xdr:to>
          <xdr:col>24</xdr:col>
          <xdr:colOff>708660</xdr:colOff>
          <xdr:row>9</xdr:row>
          <xdr:rowOff>22860</xdr:rowOff>
        </xdr:to>
        <xdr:sp macro="" textlink="">
          <xdr:nvSpPr>
            <xdr:cNvPr id="5123" name="Scroll Bar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6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10</xdr:row>
          <xdr:rowOff>0</xdr:rowOff>
        </xdr:from>
        <xdr:to>
          <xdr:col>24</xdr:col>
          <xdr:colOff>708660</xdr:colOff>
          <xdr:row>11</xdr:row>
          <xdr:rowOff>22860</xdr:rowOff>
        </xdr:to>
        <xdr:sp macro="" textlink="">
          <xdr:nvSpPr>
            <xdr:cNvPr id="5124" name="Scroll Bar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6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9</xdr:row>
          <xdr:rowOff>0</xdr:rowOff>
        </xdr:from>
        <xdr:to>
          <xdr:col>24</xdr:col>
          <xdr:colOff>708660</xdr:colOff>
          <xdr:row>10</xdr:row>
          <xdr:rowOff>22860</xdr:rowOff>
        </xdr:to>
        <xdr:sp macro="" textlink="">
          <xdr:nvSpPr>
            <xdr:cNvPr id="5125" name="Scroll Bar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6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11</xdr:row>
          <xdr:rowOff>0</xdr:rowOff>
        </xdr:from>
        <xdr:to>
          <xdr:col>24</xdr:col>
          <xdr:colOff>708660</xdr:colOff>
          <xdr:row>12</xdr:row>
          <xdr:rowOff>22860</xdr:rowOff>
        </xdr:to>
        <xdr:sp macro="" textlink="">
          <xdr:nvSpPr>
            <xdr:cNvPr id="5126" name="Scroll Bar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6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16</xdr:col>
      <xdr:colOff>121920</xdr:colOff>
      <xdr:row>24</xdr:row>
      <xdr:rowOff>114300</xdr:rowOff>
    </xdr:from>
    <xdr:to>
      <xdr:col>19</xdr:col>
      <xdr:colOff>99060</xdr:colOff>
      <xdr:row>27</xdr:row>
      <xdr:rowOff>137160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箭头: 右 7">
              <a:extLst>
                <a:ext uri="{FF2B5EF4-FFF2-40B4-BE49-F238E27FC236}">
                  <a16:creationId xmlns:a16="http://schemas.microsoft.com/office/drawing/2014/main" id="{00000000-0008-0000-0600-000008000000}"/>
                </a:ext>
              </a:extLst>
            </xdr:cNvPr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8" name="箭头: 右 7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32</xdr:row>
      <xdr:rowOff>53340</xdr:rowOff>
    </xdr:from>
    <xdr:to>
      <xdr:col>19</xdr:col>
      <xdr:colOff>91440</xdr:colOff>
      <xdr:row>35</xdr:row>
      <xdr:rowOff>106680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箭头: 右 8">
              <a:extLst>
                <a:ext uri="{FF2B5EF4-FFF2-40B4-BE49-F238E27FC236}">
                  <a16:creationId xmlns:a16="http://schemas.microsoft.com/office/drawing/2014/main" id="{00000000-0008-0000-0600-000009000000}"/>
                </a:ext>
              </a:extLst>
            </xdr:cNvPr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9" name="箭头: 右 8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129540</xdr:colOff>
      <xdr:row>40</xdr:row>
      <xdr:rowOff>60960</xdr:rowOff>
    </xdr:from>
    <xdr:to>
      <xdr:col>19</xdr:col>
      <xdr:colOff>129540</xdr:colOff>
      <xdr:row>43</xdr:row>
      <xdr:rowOff>114300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箭头: 右 9">
              <a:extLst>
                <a:ext uri="{FF2B5EF4-FFF2-40B4-BE49-F238E27FC236}">
                  <a16:creationId xmlns:a16="http://schemas.microsoft.com/office/drawing/2014/main" id="{00000000-0008-0000-0600-00000A000000}"/>
                </a:ext>
              </a:extLst>
            </xdr:cNvPr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10" name="箭头: 右 9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48</xdr:row>
      <xdr:rowOff>99060</xdr:rowOff>
    </xdr:from>
    <xdr:to>
      <xdr:col>19</xdr:col>
      <xdr:colOff>121920</xdr:colOff>
      <xdr:row>51</xdr:row>
      <xdr:rowOff>152400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箭头: 右 10">
              <a:extLst>
                <a:ext uri="{FF2B5EF4-FFF2-40B4-BE49-F238E27FC236}">
                  <a16:creationId xmlns:a16="http://schemas.microsoft.com/office/drawing/2014/main" id="{00000000-0008-0000-0600-00000B000000}"/>
                </a:ext>
              </a:extLst>
            </xdr:cNvPr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1" name="箭头: 右 10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Fallback>
    </mc:AlternateContent>
    <xdr:clientData/>
  </xdr:twoCellAnchor>
  <xdr:twoCellAnchor>
    <xdr:from>
      <xdr:col>16</xdr:col>
      <xdr:colOff>137160</xdr:colOff>
      <xdr:row>56</xdr:row>
      <xdr:rowOff>38100</xdr:rowOff>
    </xdr:from>
    <xdr:to>
      <xdr:col>19</xdr:col>
      <xdr:colOff>137160</xdr:colOff>
      <xdr:row>59</xdr:row>
      <xdr:rowOff>91440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箭头: 右 11">
              <a:extLst>
                <a:ext uri="{FF2B5EF4-FFF2-40B4-BE49-F238E27FC236}">
                  <a16:creationId xmlns:a16="http://schemas.microsoft.com/office/drawing/2014/main" id="{00000000-0008-0000-0600-00000C000000}"/>
                </a:ext>
              </a:extLst>
            </xdr:cNvPr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12" name="箭头: 右 11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13</xdr:col>
      <xdr:colOff>426720</xdr:colOff>
      <xdr:row>13</xdr:row>
      <xdr:rowOff>152400</xdr:rowOff>
    </xdr:from>
    <xdr:to>
      <xdr:col>14</xdr:col>
      <xdr:colOff>350520</xdr:colOff>
      <xdr:row>15</xdr:row>
      <xdr:rowOff>137160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矩形 12">
              <a:extLst>
                <a:ext uri="{FF2B5EF4-FFF2-40B4-BE49-F238E27FC236}">
                  <a16:creationId xmlns:a16="http://schemas.microsoft.com/office/drawing/2014/main" id="{00000000-0008-0000-0600-00000D000000}"/>
                </a:ext>
              </a:extLst>
            </xdr:cNvPr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3" name="矩形 12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0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457200</xdr:colOff>
      <xdr:row>22</xdr:row>
      <xdr:rowOff>15240</xdr:rowOff>
    </xdr:from>
    <xdr:to>
      <xdr:col>14</xdr:col>
      <xdr:colOff>381000</xdr:colOff>
      <xdr:row>24</xdr:row>
      <xdr:rowOff>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矩形 13">
              <a:extLst>
                <a:ext uri="{FF2B5EF4-FFF2-40B4-BE49-F238E27FC236}">
                  <a16:creationId xmlns:a16="http://schemas.microsoft.com/office/drawing/2014/main" id="{00000000-0008-0000-0600-00000E000000}"/>
                </a:ext>
              </a:extLst>
            </xdr:cNvPr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4" name="矩形 13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29</xdr:row>
      <xdr:rowOff>167640</xdr:rowOff>
    </xdr:from>
    <xdr:to>
      <xdr:col>14</xdr:col>
      <xdr:colOff>396240</xdr:colOff>
      <xdr:row>31</xdr:row>
      <xdr:rowOff>152400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矩形 14">
              <a:extLst>
                <a:ext uri="{FF2B5EF4-FFF2-40B4-BE49-F238E27FC236}">
                  <a16:creationId xmlns:a16="http://schemas.microsoft.com/office/drawing/2014/main" id="{00000000-0008-0000-0600-00000F000000}"/>
                </a:ext>
              </a:extLst>
            </xdr:cNvPr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5" name="矩形 14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38</xdr:row>
      <xdr:rowOff>0</xdr:rowOff>
    </xdr:from>
    <xdr:to>
      <xdr:col>14</xdr:col>
      <xdr:colOff>396240</xdr:colOff>
      <xdr:row>39</xdr:row>
      <xdr:rowOff>160020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矩形 15">
              <a:extLst>
                <a:ext uri="{FF2B5EF4-FFF2-40B4-BE49-F238E27FC236}">
                  <a16:creationId xmlns:a16="http://schemas.microsoft.com/office/drawing/2014/main" id="{00000000-0008-0000-0600-000010000000}"/>
                </a:ext>
              </a:extLst>
            </xdr:cNvPr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6" name="矩形 15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46</xdr:row>
      <xdr:rowOff>0</xdr:rowOff>
    </xdr:from>
    <xdr:to>
      <xdr:col>14</xdr:col>
      <xdr:colOff>396240</xdr:colOff>
      <xdr:row>47</xdr:row>
      <xdr:rowOff>160020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矩形 16">
              <a:extLst>
                <a:ext uri="{FF2B5EF4-FFF2-40B4-BE49-F238E27FC236}">
                  <a16:creationId xmlns:a16="http://schemas.microsoft.com/office/drawing/2014/main" id="{00000000-0008-0000-0600-000011000000}"/>
                </a:ext>
              </a:extLst>
            </xdr:cNvPr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7" name="矩形 16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53</xdr:row>
      <xdr:rowOff>137160</xdr:rowOff>
    </xdr:from>
    <xdr:to>
      <xdr:col>14</xdr:col>
      <xdr:colOff>396240</xdr:colOff>
      <xdr:row>55</xdr:row>
      <xdr:rowOff>121920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矩形 17">
              <a:extLst>
                <a:ext uri="{FF2B5EF4-FFF2-40B4-BE49-F238E27FC236}">
                  <a16:creationId xmlns:a16="http://schemas.microsoft.com/office/drawing/2014/main" id="{00000000-0008-0000-0600-000012000000}"/>
                </a:ext>
              </a:extLst>
            </xdr:cNvPr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6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8" name="矩形 17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6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 editAs="oneCell">
    <xdr:from>
      <xdr:col>36</xdr:col>
      <xdr:colOff>549965</xdr:colOff>
      <xdr:row>17</xdr:row>
      <xdr:rowOff>172278</xdr:rowOff>
    </xdr:from>
    <xdr:to>
      <xdr:col>37</xdr:col>
      <xdr:colOff>64812</xdr:colOff>
      <xdr:row>21</xdr:row>
      <xdr:rowOff>1369</xdr:rowOff>
    </xdr:to>
    <xdr:pic>
      <xdr:nvPicPr>
        <xdr:cNvPr id="19" name="图片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30280" y="3361690"/>
          <a:ext cx="386715" cy="540385"/>
        </a:xfrm>
        <a:prstGeom prst="rect">
          <a:avLst/>
        </a:prstGeom>
      </xdr:spPr>
    </xdr:pic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0.46488</cdr:x>
      <cdr:y>0.46174</cdr:y>
    </cdr:from>
    <cdr:to>
      <cdr:x>0.53496</cdr:x>
      <cdr:y>0.53541</cdr:y>
    </cdr:to>
    <cdr:pic>
      <cdr:nvPicPr>
        <cdr:cNvPr id="2" name="图片 1">
          <a:extLst xmlns:a="http://schemas.openxmlformats.org/drawingml/2006/main">
            <a:ext uri="{FF2B5EF4-FFF2-40B4-BE49-F238E27FC236}">
              <a16:creationId xmlns:a16="http://schemas.microsoft.com/office/drawing/2014/main" id="{75587594-0DE4-421F-8682-86F7527ADD67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 rot="10800000" flipV="1">
          <a:off x="2836334" y="2514600"/>
          <a:ext cx="427572" cy="401192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0.46575</cdr:x>
      <cdr:y>0.44088</cdr:y>
    </cdr:from>
    <cdr:to>
      <cdr:x>0.52647</cdr:x>
      <cdr:y>0.54283</cdr:y>
    </cdr:to>
    <cdr:pic>
      <cdr:nvPicPr>
        <cdr:cNvPr id="2" name="图片 1">
          <a:extLst xmlns:a="http://schemas.openxmlformats.org/drawingml/2006/main">
            <a:ext uri="{FF2B5EF4-FFF2-40B4-BE49-F238E27FC236}">
              <a16:creationId xmlns:a16="http://schemas.microsoft.com/office/drawing/2014/main" id="{F7D7AF91-C00F-8658-CAB7-EC20039FB393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787374" y="2383183"/>
          <a:ext cx="363400" cy="551114"/>
        </a:xfrm>
        <a:prstGeom xmlns:a="http://schemas.openxmlformats.org/drawingml/2006/main" prst="rect">
          <a:avLst/>
        </a:prstGeom>
      </cdr:spPr>
    </cdr:pic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228599</xdr:colOff>
      <xdr:row>5</xdr:row>
      <xdr:rowOff>11430</xdr:rowOff>
    </xdr:from>
    <xdr:to>
      <xdr:col>33</xdr:col>
      <xdr:colOff>94574</xdr:colOff>
      <xdr:row>34</xdr:row>
      <xdr:rowOff>58380</xdr:rowOff>
    </xdr:to>
    <xdr:graphicFrame macro="">
      <xdr:nvGraphicFramePr>
        <xdr:cNvPr id="2" name="Diagramm 8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413656</xdr:colOff>
      <xdr:row>5</xdr:row>
      <xdr:rowOff>21772</xdr:rowOff>
    </xdr:from>
    <xdr:to>
      <xdr:col>40</xdr:col>
      <xdr:colOff>279631</xdr:colOff>
      <xdr:row>34</xdr:row>
      <xdr:rowOff>68722</xdr:rowOff>
    </xdr:to>
    <xdr:graphicFrame macro="">
      <xdr:nvGraphicFramePr>
        <xdr:cNvPr id="3" name="Diagramm 10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676275</xdr:colOff>
      <xdr:row>5</xdr:row>
      <xdr:rowOff>0</xdr:rowOff>
    </xdr:from>
    <xdr:to>
      <xdr:col>47</xdr:col>
      <xdr:colOff>542250</xdr:colOff>
      <xdr:row>34</xdr:row>
      <xdr:rowOff>46950</xdr:rowOff>
    </xdr:to>
    <xdr:graphicFrame macro="">
      <xdr:nvGraphicFramePr>
        <xdr:cNvPr id="4" name="Diagramm 1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6</xdr:row>
          <xdr:rowOff>0</xdr:rowOff>
        </xdr:from>
        <xdr:to>
          <xdr:col>24</xdr:col>
          <xdr:colOff>708660</xdr:colOff>
          <xdr:row>7</xdr:row>
          <xdr:rowOff>22860</xdr:rowOff>
        </xdr:to>
        <xdr:sp macro="" textlink="">
          <xdr:nvSpPr>
            <xdr:cNvPr id="6145" name="Scroll Bar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7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7</xdr:row>
          <xdr:rowOff>0</xdr:rowOff>
        </xdr:from>
        <xdr:to>
          <xdr:col>24</xdr:col>
          <xdr:colOff>708660</xdr:colOff>
          <xdr:row>8</xdr:row>
          <xdr:rowOff>22860</xdr:rowOff>
        </xdr:to>
        <xdr:sp macro="" textlink="">
          <xdr:nvSpPr>
            <xdr:cNvPr id="6146" name="Scroll Bar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7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8</xdr:row>
          <xdr:rowOff>0</xdr:rowOff>
        </xdr:from>
        <xdr:to>
          <xdr:col>24</xdr:col>
          <xdr:colOff>708660</xdr:colOff>
          <xdr:row>9</xdr:row>
          <xdr:rowOff>22860</xdr:rowOff>
        </xdr:to>
        <xdr:sp macro="" textlink="">
          <xdr:nvSpPr>
            <xdr:cNvPr id="6147" name="Scroll Bar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7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10</xdr:row>
          <xdr:rowOff>0</xdr:rowOff>
        </xdr:from>
        <xdr:to>
          <xdr:col>24</xdr:col>
          <xdr:colOff>708660</xdr:colOff>
          <xdr:row>11</xdr:row>
          <xdr:rowOff>22860</xdr:rowOff>
        </xdr:to>
        <xdr:sp macro="" textlink="">
          <xdr:nvSpPr>
            <xdr:cNvPr id="6148" name="Scroll Bar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7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9</xdr:row>
          <xdr:rowOff>0</xdr:rowOff>
        </xdr:from>
        <xdr:to>
          <xdr:col>24</xdr:col>
          <xdr:colOff>708660</xdr:colOff>
          <xdr:row>10</xdr:row>
          <xdr:rowOff>22860</xdr:rowOff>
        </xdr:to>
        <xdr:sp macro="" textlink="">
          <xdr:nvSpPr>
            <xdr:cNvPr id="6149" name="Scroll Bar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7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11</xdr:row>
          <xdr:rowOff>0</xdr:rowOff>
        </xdr:from>
        <xdr:to>
          <xdr:col>24</xdr:col>
          <xdr:colOff>708660</xdr:colOff>
          <xdr:row>12</xdr:row>
          <xdr:rowOff>22860</xdr:rowOff>
        </xdr:to>
        <xdr:sp macro="" textlink="">
          <xdr:nvSpPr>
            <xdr:cNvPr id="6150" name="Scroll Bar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7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16</xdr:col>
      <xdr:colOff>121920</xdr:colOff>
      <xdr:row>24</xdr:row>
      <xdr:rowOff>114300</xdr:rowOff>
    </xdr:from>
    <xdr:to>
      <xdr:col>19</xdr:col>
      <xdr:colOff>99060</xdr:colOff>
      <xdr:row>27</xdr:row>
      <xdr:rowOff>137160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箭头: 右 7">
              <a:extLst>
                <a:ext uri="{FF2B5EF4-FFF2-40B4-BE49-F238E27FC236}">
                  <a16:creationId xmlns:a16="http://schemas.microsoft.com/office/drawing/2014/main" id="{00000000-0008-0000-0700-000008000000}"/>
                </a:ext>
              </a:extLst>
            </xdr:cNvPr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8" name="箭头: 右 7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32</xdr:row>
      <xdr:rowOff>53340</xdr:rowOff>
    </xdr:from>
    <xdr:to>
      <xdr:col>19</xdr:col>
      <xdr:colOff>91440</xdr:colOff>
      <xdr:row>35</xdr:row>
      <xdr:rowOff>106680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箭头: 右 8">
              <a:extLst>
                <a:ext uri="{FF2B5EF4-FFF2-40B4-BE49-F238E27FC236}">
                  <a16:creationId xmlns:a16="http://schemas.microsoft.com/office/drawing/2014/main" id="{00000000-0008-0000-0700-000009000000}"/>
                </a:ext>
              </a:extLst>
            </xdr:cNvPr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9" name="箭头: 右 8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129540</xdr:colOff>
      <xdr:row>40</xdr:row>
      <xdr:rowOff>60960</xdr:rowOff>
    </xdr:from>
    <xdr:to>
      <xdr:col>19</xdr:col>
      <xdr:colOff>129540</xdr:colOff>
      <xdr:row>43</xdr:row>
      <xdr:rowOff>114300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箭头: 右 9">
              <a:extLst>
                <a:ext uri="{FF2B5EF4-FFF2-40B4-BE49-F238E27FC236}">
                  <a16:creationId xmlns:a16="http://schemas.microsoft.com/office/drawing/2014/main" id="{00000000-0008-0000-0700-00000A000000}"/>
                </a:ext>
              </a:extLst>
            </xdr:cNvPr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10" name="箭头: 右 9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48</xdr:row>
      <xdr:rowOff>99060</xdr:rowOff>
    </xdr:from>
    <xdr:to>
      <xdr:col>19</xdr:col>
      <xdr:colOff>121920</xdr:colOff>
      <xdr:row>51</xdr:row>
      <xdr:rowOff>152400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箭头: 右 10">
              <a:extLst>
                <a:ext uri="{FF2B5EF4-FFF2-40B4-BE49-F238E27FC236}">
                  <a16:creationId xmlns:a16="http://schemas.microsoft.com/office/drawing/2014/main" id="{00000000-0008-0000-0700-00000B000000}"/>
                </a:ext>
              </a:extLst>
            </xdr:cNvPr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1" name="箭头: 右 10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Fallback>
    </mc:AlternateContent>
    <xdr:clientData/>
  </xdr:twoCellAnchor>
  <xdr:twoCellAnchor>
    <xdr:from>
      <xdr:col>16</xdr:col>
      <xdr:colOff>137160</xdr:colOff>
      <xdr:row>56</xdr:row>
      <xdr:rowOff>38100</xdr:rowOff>
    </xdr:from>
    <xdr:to>
      <xdr:col>19</xdr:col>
      <xdr:colOff>137160</xdr:colOff>
      <xdr:row>59</xdr:row>
      <xdr:rowOff>91440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箭头: 右 11">
              <a:extLst>
                <a:ext uri="{FF2B5EF4-FFF2-40B4-BE49-F238E27FC236}">
                  <a16:creationId xmlns:a16="http://schemas.microsoft.com/office/drawing/2014/main" id="{00000000-0008-0000-0700-00000C000000}"/>
                </a:ext>
              </a:extLst>
            </xdr:cNvPr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 xmlns:r="http://schemas.openxmlformats.org/officeDocument/2006/relationships" xmlns="">
        <xdr:sp>
          <xdr:nvSpPr>
            <xdr:cNvPr id="12" name="箭头: 右 11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13</xdr:col>
      <xdr:colOff>426720</xdr:colOff>
      <xdr:row>13</xdr:row>
      <xdr:rowOff>152400</xdr:rowOff>
    </xdr:from>
    <xdr:to>
      <xdr:col>14</xdr:col>
      <xdr:colOff>350520</xdr:colOff>
      <xdr:row>15</xdr:row>
      <xdr:rowOff>137160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矩形 12">
              <a:extLst>
                <a:ext uri="{FF2B5EF4-FFF2-40B4-BE49-F238E27FC236}">
                  <a16:creationId xmlns:a16="http://schemas.microsoft.com/office/drawing/2014/main" id="{00000000-0008-0000-0700-00000D000000}"/>
                </a:ext>
              </a:extLst>
            </xdr:cNvPr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3" name="矩形 12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0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457200</xdr:colOff>
      <xdr:row>22</xdr:row>
      <xdr:rowOff>15240</xdr:rowOff>
    </xdr:from>
    <xdr:to>
      <xdr:col>14</xdr:col>
      <xdr:colOff>381000</xdr:colOff>
      <xdr:row>24</xdr:row>
      <xdr:rowOff>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矩形 13">
              <a:extLst>
                <a:ext uri="{FF2B5EF4-FFF2-40B4-BE49-F238E27FC236}">
                  <a16:creationId xmlns:a16="http://schemas.microsoft.com/office/drawing/2014/main" id="{00000000-0008-0000-0700-00000E000000}"/>
                </a:ext>
              </a:extLst>
            </xdr:cNvPr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4" name="矩形 13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29</xdr:row>
      <xdr:rowOff>167640</xdr:rowOff>
    </xdr:from>
    <xdr:to>
      <xdr:col>14</xdr:col>
      <xdr:colOff>396240</xdr:colOff>
      <xdr:row>31</xdr:row>
      <xdr:rowOff>152400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矩形 14">
              <a:extLst>
                <a:ext uri="{FF2B5EF4-FFF2-40B4-BE49-F238E27FC236}">
                  <a16:creationId xmlns:a16="http://schemas.microsoft.com/office/drawing/2014/main" id="{00000000-0008-0000-0700-00000F000000}"/>
                </a:ext>
              </a:extLst>
            </xdr:cNvPr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5" name="矩形 14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38</xdr:row>
      <xdr:rowOff>0</xdr:rowOff>
    </xdr:from>
    <xdr:to>
      <xdr:col>14</xdr:col>
      <xdr:colOff>396240</xdr:colOff>
      <xdr:row>39</xdr:row>
      <xdr:rowOff>160020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矩形 15">
              <a:extLst>
                <a:ext uri="{FF2B5EF4-FFF2-40B4-BE49-F238E27FC236}">
                  <a16:creationId xmlns:a16="http://schemas.microsoft.com/office/drawing/2014/main" id="{00000000-0008-0000-0700-000010000000}"/>
                </a:ext>
              </a:extLst>
            </xdr:cNvPr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6" name="矩形 15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46</xdr:row>
      <xdr:rowOff>0</xdr:rowOff>
    </xdr:from>
    <xdr:to>
      <xdr:col>14</xdr:col>
      <xdr:colOff>396240</xdr:colOff>
      <xdr:row>47</xdr:row>
      <xdr:rowOff>160020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矩形 16">
              <a:extLst>
                <a:ext uri="{FF2B5EF4-FFF2-40B4-BE49-F238E27FC236}">
                  <a16:creationId xmlns:a16="http://schemas.microsoft.com/office/drawing/2014/main" id="{00000000-0008-0000-0700-000011000000}"/>
                </a:ext>
              </a:extLst>
            </xdr:cNvPr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7" name="矩形 16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53</xdr:row>
      <xdr:rowOff>137160</xdr:rowOff>
    </xdr:from>
    <xdr:to>
      <xdr:col>14</xdr:col>
      <xdr:colOff>396240</xdr:colOff>
      <xdr:row>55</xdr:row>
      <xdr:rowOff>121920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矩形 17">
              <a:extLst>
                <a:ext uri="{FF2B5EF4-FFF2-40B4-BE49-F238E27FC236}">
                  <a16:creationId xmlns:a16="http://schemas.microsoft.com/office/drawing/2014/main" id="{00000000-0008-0000-0700-000012000000}"/>
                </a:ext>
              </a:extLst>
            </xdr:cNvPr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6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 xmlns:r="http://schemas.openxmlformats.org/officeDocument/2006/relationships" xmlns="">
        <xdr:sp>
          <xdr:nvSpPr>
            <xdr:cNvPr id="18" name="矩形 17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6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2.xml"/><Relationship Id="rId3" Type="http://schemas.openxmlformats.org/officeDocument/2006/relationships/ctrlProp" Target="../ctrlProps/ctrlProp7.xml"/><Relationship Id="rId7" Type="http://schemas.openxmlformats.org/officeDocument/2006/relationships/ctrlProp" Target="../ctrlProps/ctrlProp1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10.xml"/><Relationship Id="rId5" Type="http://schemas.openxmlformats.org/officeDocument/2006/relationships/ctrlProp" Target="../ctrlProps/ctrlProp9.xml"/><Relationship Id="rId4" Type="http://schemas.openxmlformats.org/officeDocument/2006/relationships/ctrlProp" Target="../ctrlProps/ctrlProp8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8.xml"/><Relationship Id="rId3" Type="http://schemas.openxmlformats.org/officeDocument/2006/relationships/ctrlProp" Target="../ctrlProps/ctrlProp13.xml"/><Relationship Id="rId7" Type="http://schemas.openxmlformats.org/officeDocument/2006/relationships/ctrlProp" Target="../ctrlProps/ctrlProp17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6.xml"/><Relationship Id="rId6" Type="http://schemas.openxmlformats.org/officeDocument/2006/relationships/ctrlProp" Target="../ctrlProps/ctrlProp16.xml"/><Relationship Id="rId5" Type="http://schemas.openxmlformats.org/officeDocument/2006/relationships/ctrlProp" Target="../ctrlProps/ctrlProp15.xml"/><Relationship Id="rId4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4.xml"/><Relationship Id="rId3" Type="http://schemas.openxmlformats.org/officeDocument/2006/relationships/ctrlProp" Target="../ctrlProps/ctrlProp19.xml"/><Relationship Id="rId7" Type="http://schemas.openxmlformats.org/officeDocument/2006/relationships/ctrlProp" Target="../ctrlProps/ctrlProp23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9.xml"/><Relationship Id="rId6" Type="http://schemas.openxmlformats.org/officeDocument/2006/relationships/ctrlProp" Target="../ctrlProps/ctrlProp22.xml"/><Relationship Id="rId5" Type="http://schemas.openxmlformats.org/officeDocument/2006/relationships/ctrlProp" Target="../ctrlProps/ctrlProp21.xml"/><Relationship Id="rId4" Type="http://schemas.openxmlformats.org/officeDocument/2006/relationships/ctrlProp" Target="../ctrlProps/ctrlProp20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0.xml"/><Relationship Id="rId3" Type="http://schemas.openxmlformats.org/officeDocument/2006/relationships/ctrlProp" Target="../ctrlProps/ctrlProp25.xml"/><Relationship Id="rId7" Type="http://schemas.openxmlformats.org/officeDocument/2006/relationships/ctrlProp" Target="../ctrlProps/ctrlProp29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3.xml"/><Relationship Id="rId6" Type="http://schemas.openxmlformats.org/officeDocument/2006/relationships/ctrlProp" Target="../ctrlProps/ctrlProp28.xml"/><Relationship Id="rId5" Type="http://schemas.openxmlformats.org/officeDocument/2006/relationships/ctrlProp" Target="../ctrlProps/ctrlProp27.xml"/><Relationship Id="rId4" Type="http://schemas.openxmlformats.org/officeDocument/2006/relationships/ctrlProp" Target="../ctrlProps/ctrlProp26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6.xml"/><Relationship Id="rId3" Type="http://schemas.openxmlformats.org/officeDocument/2006/relationships/ctrlProp" Target="../ctrlProps/ctrlProp31.xml"/><Relationship Id="rId7" Type="http://schemas.openxmlformats.org/officeDocument/2006/relationships/ctrlProp" Target="../ctrlProps/ctrlProp35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7.xml"/><Relationship Id="rId6" Type="http://schemas.openxmlformats.org/officeDocument/2006/relationships/ctrlProp" Target="../ctrlProps/ctrlProp34.xml"/><Relationship Id="rId5" Type="http://schemas.openxmlformats.org/officeDocument/2006/relationships/ctrlProp" Target="../ctrlProps/ctrlProp33.xml"/><Relationship Id="rId4" Type="http://schemas.openxmlformats.org/officeDocument/2006/relationships/ctrlProp" Target="../ctrlProps/ctrlProp3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93"/>
  <sheetViews>
    <sheetView tabSelected="1" zoomScale="115" zoomScaleNormal="115" workbookViewId="0">
      <selection activeCell="E40" sqref="E40"/>
    </sheetView>
  </sheetViews>
  <sheetFormatPr defaultColWidth="9" defaultRowHeight="17.399999999999999"/>
  <cols>
    <col min="1" max="1" width="14.5" customWidth="1"/>
    <col min="2" max="2" width="3.3984375" customWidth="1"/>
    <col min="7" max="7" width="9.09765625" customWidth="1"/>
    <col min="8" max="8" width="3.796875" customWidth="1"/>
    <col min="9" max="9" width="9.09765625" customWidth="1"/>
  </cols>
  <sheetData>
    <row r="1" spans="1:22" ht="14.25" customHeight="1">
      <c r="G1" s="61"/>
      <c r="I1" s="61"/>
      <c r="O1" s="118"/>
      <c r="P1" s="119"/>
      <c r="Q1" s="119"/>
      <c r="R1" s="119"/>
      <c r="S1" s="119"/>
      <c r="T1" s="119"/>
      <c r="U1" s="119"/>
      <c r="V1" s="120"/>
    </row>
    <row r="2" spans="1:22">
      <c r="G2" s="61"/>
      <c r="I2" s="117" t="s">
        <v>34</v>
      </c>
      <c r="J2" s="94"/>
      <c r="K2" s="94"/>
      <c r="L2" s="94"/>
      <c r="M2" s="94"/>
      <c r="N2" s="61"/>
      <c r="O2" s="121"/>
      <c r="P2" s="122"/>
      <c r="Q2" s="122"/>
      <c r="R2" s="122"/>
      <c r="S2" s="122"/>
      <c r="T2" s="122"/>
      <c r="U2" s="122"/>
      <c r="V2" s="123"/>
    </row>
    <row r="3" spans="1:22" ht="21">
      <c r="A3" s="129" t="s">
        <v>35</v>
      </c>
      <c r="B3" s="61"/>
      <c r="C3" s="63" t="s">
        <v>1</v>
      </c>
      <c r="D3" s="64" t="s">
        <v>2</v>
      </c>
      <c r="E3" s="63" t="s">
        <v>3</v>
      </c>
      <c r="F3" s="63" t="s">
        <v>4</v>
      </c>
      <c r="G3" s="64" t="s">
        <v>5</v>
      </c>
      <c r="H3" s="61"/>
      <c r="I3" s="63" t="s">
        <v>1</v>
      </c>
      <c r="J3" s="64" t="s">
        <v>2</v>
      </c>
      <c r="K3" s="63" t="s">
        <v>3</v>
      </c>
      <c r="L3" s="63" t="s">
        <v>4</v>
      </c>
      <c r="M3" s="64" t="s">
        <v>5</v>
      </c>
      <c r="O3" s="124"/>
      <c r="P3" s="125"/>
      <c r="Q3" s="125"/>
      <c r="R3" s="125"/>
      <c r="S3" s="125"/>
      <c r="T3" s="125"/>
      <c r="U3" s="125"/>
      <c r="V3" s="126"/>
    </row>
    <row r="4" spans="1:22">
      <c r="A4" s="95"/>
      <c r="B4" s="61"/>
      <c r="C4" s="65">
        <v>1</v>
      </c>
      <c r="D4" s="62"/>
      <c r="E4" s="62" t="s">
        <v>6</v>
      </c>
      <c r="F4" s="62"/>
      <c r="G4" s="62" t="s">
        <v>7</v>
      </c>
      <c r="H4" s="61"/>
      <c r="I4" s="65">
        <v>1</v>
      </c>
      <c r="J4" s="62"/>
      <c r="K4" s="62">
        <v>140</v>
      </c>
      <c r="L4" s="62"/>
      <c r="M4" s="62" t="s">
        <v>7</v>
      </c>
    </row>
    <row r="5" spans="1:22">
      <c r="A5" s="95"/>
      <c r="B5" s="61"/>
      <c r="C5" s="65">
        <v>2</v>
      </c>
      <c r="D5" s="62"/>
      <c r="E5" s="62"/>
      <c r="F5" s="62" t="s">
        <v>8</v>
      </c>
      <c r="G5" s="62"/>
      <c r="H5" s="61"/>
      <c r="I5" s="65">
        <v>2</v>
      </c>
      <c r="J5" s="62"/>
      <c r="K5" s="62"/>
      <c r="L5" s="62">
        <v>-280</v>
      </c>
      <c r="M5" s="62"/>
    </row>
    <row r="6" spans="1:22">
      <c r="A6" s="95"/>
      <c r="B6" s="61"/>
      <c r="C6" s="65">
        <v>3</v>
      </c>
      <c r="D6" s="62"/>
      <c r="E6" s="62"/>
      <c r="F6" s="62" t="s">
        <v>9</v>
      </c>
      <c r="G6" s="62"/>
      <c r="H6" s="61"/>
      <c r="I6" s="65">
        <v>3</v>
      </c>
      <c r="J6" s="62"/>
      <c r="K6" s="62"/>
      <c r="L6" s="62">
        <v>-240</v>
      </c>
      <c r="M6" s="62"/>
    </row>
    <row r="7" spans="1:22">
      <c r="A7" s="95"/>
      <c r="B7" s="61"/>
      <c r="C7" s="65">
        <v>4</v>
      </c>
      <c r="D7" s="62"/>
      <c r="E7" s="62" t="s">
        <v>10</v>
      </c>
      <c r="F7" s="62"/>
      <c r="G7" s="62" t="s">
        <v>7</v>
      </c>
      <c r="H7" s="61"/>
      <c r="I7" s="65">
        <v>4</v>
      </c>
      <c r="J7" s="62"/>
      <c r="K7" s="62">
        <v>102</v>
      </c>
      <c r="L7" s="62"/>
      <c r="M7" s="62" t="s">
        <v>7</v>
      </c>
    </row>
    <row r="8" spans="1:22">
      <c r="A8" s="95"/>
      <c r="B8" s="61"/>
      <c r="C8" s="65">
        <v>5</v>
      </c>
      <c r="D8" s="62"/>
      <c r="E8" s="62" t="s">
        <v>11</v>
      </c>
      <c r="F8" s="62"/>
      <c r="G8" s="66" t="s">
        <v>12</v>
      </c>
      <c r="H8" s="61"/>
      <c r="I8" s="65">
        <v>5</v>
      </c>
      <c r="J8" s="62"/>
      <c r="K8" s="62">
        <v>102</v>
      </c>
      <c r="L8" s="62"/>
      <c r="M8" s="66" t="s">
        <v>12</v>
      </c>
    </row>
    <row r="9" spans="1:22">
      <c r="A9" s="95"/>
      <c r="B9" s="61"/>
      <c r="C9" s="65">
        <v>6</v>
      </c>
      <c r="D9" s="62"/>
      <c r="E9" s="62" t="s">
        <v>13</v>
      </c>
      <c r="F9" s="62"/>
      <c r="G9" s="62"/>
      <c r="H9" s="61"/>
      <c r="I9" s="65">
        <v>6</v>
      </c>
      <c r="J9" s="62"/>
      <c r="K9" s="62">
        <v>100</v>
      </c>
      <c r="L9" s="62"/>
      <c r="M9" s="62"/>
    </row>
    <row r="10" spans="1:22">
      <c r="G10" s="61"/>
      <c r="I10" s="61"/>
    </row>
    <row r="11" spans="1:22">
      <c r="G11" s="61"/>
      <c r="I11" s="94" t="s">
        <v>0</v>
      </c>
      <c r="J11" s="94"/>
      <c r="K11" s="94"/>
      <c r="L11" s="94"/>
      <c r="M11" s="94"/>
    </row>
    <row r="12" spans="1:22" ht="21">
      <c r="A12" s="130" t="s">
        <v>36</v>
      </c>
      <c r="B12" s="61"/>
      <c r="C12" s="68" t="s">
        <v>1</v>
      </c>
      <c r="D12" s="69" t="s">
        <v>2</v>
      </c>
      <c r="E12" s="68" t="s">
        <v>3</v>
      </c>
      <c r="F12" s="68" t="s">
        <v>4</v>
      </c>
      <c r="G12" s="69" t="s">
        <v>5</v>
      </c>
      <c r="H12" s="61"/>
      <c r="I12" s="68" t="s">
        <v>1</v>
      </c>
      <c r="J12" s="69" t="s">
        <v>2</v>
      </c>
      <c r="K12" s="68" t="s">
        <v>3</v>
      </c>
      <c r="L12" s="68" t="s">
        <v>4</v>
      </c>
      <c r="M12" s="69" t="s">
        <v>5</v>
      </c>
    </row>
    <row r="13" spans="1:22">
      <c r="A13" s="96"/>
      <c r="B13" s="61"/>
      <c r="C13" s="70">
        <v>1</v>
      </c>
      <c r="D13" s="67"/>
      <c r="E13" s="67" t="s">
        <v>6</v>
      </c>
      <c r="F13" s="67"/>
      <c r="G13" s="67" t="s">
        <v>7</v>
      </c>
      <c r="H13" s="61"/>
      <c r="I13" s="70">
        <v>1</v>
      </c>
      <c r="J13" s="67"/>
      <c r="K13" s="67">
        <v>152</v>
      </c>
      <c r="L13" s="67"/>
      <c r="M13" s="67" t="s">
        <v>7</v>
      </c>
    </row>
    <row r="14" spans="1:22">
      <c r="A14" s="96"/>
      <c r="B14" s="61"/>
      <c r="C14" s="70">
        <v>2</v>
      </c>
      <c r="D14" s="67"/>
      <c r="E14" s="67"/>
      <c r="F14" s="67" t="s">
        <v>8</v>
      </c>
      <c r="G14" s="67"/>
      <c r="H14" s="61"/>
      <c r="I14" s="70">
        <v>2</v>
      </c>
      <c r="J14" s="67"/>
      <c r="K14" s="67"/>
      <c r="L14" s="67">
        <v>-425</v>
      </c>
      <c r="M14" s="67"/>
    </row>
    <row r="15" spans="1:22">
      <c r="A15" s="96"/>
      <c r="B15" s="61"/>
      <c r="C15" s="70">
        <v>3</v>
      </c>
      <c r="D15" s="67"/>
      <c r="E15" s="67"/>
      <c r="F15" s="67" t="s">
        <v>9</v>
      </c>
      <c r="G15" s="67"/>
      <c r="H15" s="61"/>
      <c r="I15" s="70">
        <v>3</v>
      </c>
      <c r="J15" s="67"/>
      <c r="K15" s="67"/>
      <c r="L15" s="67">
        <v>-395</v>
      </c>
      <c r="M15" s="67"/>
    </row>
    <row r="16" spans="1:22">
      <c r="A16" s="96"/>
      <c r="B16" s="61"/>
      <c r="C16" s="70">
        <v>4</v>
      </c>
      <c r="D16" s="67"/>
      <c r="E16" s="67" t="s">
        <v>10</v>
      </c>
      <c r="F16" s="67"/>
      <c r="G16" s="67" t="s">
        <v>7</v>
      </c>
      <c r="H16" s="61"/>
      <c r="I16" s="70">
        <v>4</v>
      </c>
      <c r="J16" s="67"/>
      <c r="K16" s="67">
        <v>102</v>
      </c>
      <c r="L16" s="67"/>
      <c r="M16" s="67" t="s">
        <v>7</v>
      </c>
    </row>
    <row r="17" spans="1:13">
      <c r="A17" s="96"/>
      <c r="B17" s="61"/>
      <c r="C17" s="70">
        <v>5</v>
      </c>
      <c r="D17" s="67"/>
      <c r="E17" s="67" t="s">
        <v>11</v>
      </c>
      <c r="F17" s="67"/>
      <c r="G17" s="71" t="s">
        <v>12</v>
      </c>
      <c r="H17" s="61"/>
      <c r="I17" s="70">
        <v>5</v>
      </c>
      <c r="J17" s="67"/>
      <c r="K17" s="67">
        <v>102</v>
      </c>
      <c r="L17" s="67"/>
      <c r="M17" s="71" t="s">
        <v>12</v>
      </c>
    </row>
    <row r="18" spans="1:13">
      <c r="A18" s="96"/>
      <c r="B18" s="61"/>
      <c r="C18" s="70">
        <v>6</v>
      </c>
      <c r="D18" s="67"/>
      <c r="E18" s="67" t="s">
        <v>13</v>
      </c>
      <c r="F18" s="67"/>
      <c r="G18" s="67"/>
      <c r="H18" s="61"/>
      <c r="I18" s="70">
        <v>6</v>
      </c>
      <c r="J18" s="67"/>
      <c r="K18" s="67">
        <v>100</v>
      </c>
      <c r="L18" s="67"/>
      <c r="M18" s="67"/>
    </row>
    <row r="19" spans="1:13">
      <c r="G19" s="61"/>
      <c r="I19" s="61"/>
    </row>
    <row r="20" spans="1:13">
      <c r="G20" s="61"/>
      <c r="I20" s="94" t="s">
        <v>0</v>
      </c>
      <c r="J20" s="94"/>
      <c r="K20" s="94"/>
      <c r="L20" s="94"/>
      <c r="M20" s="94"/>
    </row>
    <row r="21" spans="1:13" ht="21">
      <c r="A21" s="131" t="s">
        <v>37</v>
      </c>
      <c r="B21" s="73"/>
      <c r="C21" s="74" t="s">
        <v>1</v>
      </c>
      <c r="D21" s="75" t="s">
        <v>2</v>
      </c>
      <c r="E21" s="74" t="s">
        <v>3</v>
      </c>
      <c r="F21" s="74" t="s">
        <v>4</v>
      </c>
      <c r="G21" s="75" t="s">
        <v>5</v>
      </c>
      <c r="H21" s="73"/>
      <c r="I21" s="74" t="s">
        <v>1</v>
      </c>
      <c r="J21" s="75" t="s">
        <v>2</v>
      </c>
      <c r="K21" s="74" t="s">
        <v>3</v>
      </c>
      <c r="L21" s="74" t="s">
        <v>4</v>
      </c>
      <c r="M21" s="75" t="s">
        <v>5</v>
      </c>
    </row>
    <row r="22" spans="1:13">
      <c r="A22" s="97"/>
      <c r="B22" s="73"/>
      <c r="C22" s="76">
        <v>1</v>
      </c>
      <c r="D22" s="72"/>
      <c r="E22" s="72" t="s">
        <v>6</v>
      </c>
      <c r="F22" s="72"/>
      <c r="G22" s="72" t="s">
        <v>7</v>
      </c>
      <c r="H22" s="73"/>
      <c r="I22" s="76">
        <v>1</v>
      </c>
      <c r="J22" s="72"/>
      <c r="K22" s="72">
        <v>180</v>
      </c>
      <c r="L22" s="72"/>
      <c r="M22" s="72" t="s">
        <v>7</v>
      </c>
    </row>
    <row r="23" spans="1:13">
      <c r="A23" s="97"/>
      <c r="B23" s="73"/>
      <c r="C23" s="76">
        <v>2</v>
      </c>
      <c r="D23" s="72"/>
      <c r="E23" s="72"/>
      <c r="F23" s="72" t="s">
        <v>8</v>
      </c>
      <c r="G23" s="72"/>
      <c r="H23" s="73"/>
      <c r="I23" s="76">
        <v>2</v>
      </c>
      <c r="J23" s="72"/>
      <c r="K23" s="72"/>
      <c r="L23" s="72">
        <v>-700</v>
      </c>
      <c r="M23" s="72"/>
    </row>
    <row r="24" spans="1:13">
      <c r="A24" s="97"/>
      <c r="B24" s="73"/>
      <c r="C24" s="76">
        <v>3</v>
      </c>
      <c r="D24" s="72"/>
      <c r="E24" s="72"/>
      <c r="F24" s="72" t="s">
        <v>9</v>
      </c>
      <c r="G24" s="72"/>
      <c r="H24" s="73"/>
      <c r="I24" s="76">
        <v>3</v>
      </c>
      <c r="J24" s="72"/>
      <c r="K24" s="72"/>
      <c r="L24" s="72">
        <v>-586</v>
      </c>
      <c r="M24" s="72"/>
    </row>
    <row r="25" spans="1:13">
      <c r="A25" s="97"/>
      <c r="B25" s="73"/>
      <c r="C25" s="76">
        <v>4</v>
      </c>
      <c r="D25" s="72"/>
      <c r="E25" s="72" t="s">
        <v>10</v>
      </c>
      <c r="F25" s="72"/>
      <c r="G25" s="72" t="s">
        <v>7</v>
      </c>
      <c r="H25" s="73"/>
      <c r="I25" s="76">
        <v>4</v>
      </c>
      <c r="J25" s="72"/>
      <c r="K25" s="72">
        <v>159</v>
      </c>
      <c r="L25" s="72"/>
      <c r="M25" s="72" t="s">
        <v>7</v>
      </c>
    </row>
    <row r="26" spans="1:13">
      <c r="A26" s="97"/>
      <c r="B26" s="73"/>
      <c r="C26" s="76">
        <v>5</v>
      </c>
      <c r="D26" s="72"/>
      <c r="E26" s="72" t="s">
        <v>11</v>
      </c>
      <c r="F26" s="72"/>
      <c r="G26" s="77" t="s">
        <v>12</v>
      </c>
      <c r="H26" s="73"/>
      <c r="I26" s="76">
        <v>5</v>
      </c>
      <c r="J26" s="72"/>
      <c r="K26" s="72">
        <v>114</v>
      </c>
      <c r="L26" s="72"/>
      <c r="M26" s="77" t="s">
        <v>12</v>
      </c>
    </row>
    <row r="27" spans="1:13">
      <c r="A27" s="97"/>
      <c r="B27" s="73"/>
      <c r="C27" s="76">
        <v>6</v>
      </c>
      <c r="D27" s="72"/>
      <c r="E27" s="72" t="s">
        <v>13</v>
      </c>
      <c r="F27" s="72"/>
      <c r="G27" s="72"/>
      <c r="H27" s="73"/>
      <c r="I27" s="76">
        <v>6</v>
      </c>
      <c r="J27" s="72"/>
      <c r="K27" s="72">
        <v>106</v>
      </c>
      <c r="L27" s="72"/>
      <c r="M27" s="72"/>
    </row>
    <row r="28" spans="1:13">
      <c r="G28" s="61"/>
      <c r="I28" s="61"/>
    </row>
    <row r="29" spans="1:13">
      <c r="G29" s="61"/>
      <c r="H29" s="61"/>
      <c r="I29" s="94" t="s">
        <v>0</v>
      </c>
      <c r="J29" s="94"/>
      <c r="K29" s="94"/>
      <c r="L29" s="94"/>
      <c r="M29" s="94"/>
    </row>
    <row r="30" spans="1:13" ht="21">
      <c r="A30" s="132" t="s">
        <v>38</v>
      </c>
      <c r="B30" s="79"/>
      <c r="C30" s="80" t="s">
        <v>1</v>
      </c>
      <c r="D30" s="81" t="s">
        <v>2</v>
      </c>
      <c r="E30" s="80" t="s">
        <v>3</v>
      </c>
      <c r="F30" s="80" t="s">
        <v>4</v>
      </c>
      <c r="G30" s="81" t="s">
        <v>5</v>
      </c>
      <c r="H30" s="73"/>
      <c r="I30" s="80" t="s">
        <v>1</v>
      </c>
      <c r="J30" s="81" t="s">
        <v>2</v>
      </c>
      <c r="K30" s="80" t="s">
        <v>3</v>
      </c>
      <c r="L30" s="80" t="s">
        <v>4</v>
      </c>
      <c r="M30" s="81" t="s">
        <v>5</v>
      </c>
    </row>
    <row r="31" spans="1:13">
      <c r="A31" s="98"/>
      <c r="B31" s="79"/>
      <c r="C31" s="82">
        <v>1</v>
      </c>
      <c r="D31" s="78"/>
      <c r="E31" s="78" t="s">
        <v>6</v>
      </c>
      <c r="F31" s="78"/>
      <c r="G31" s="78" t="s">
        <v>7</v>
      </c>
      <c r="H31" s="73"/>
      <c r="I31" s="82">
        <v>1</v>
      </c>
      <c r="J31" s="78"/>
      <c r="K31" s="78">
        <v>180</v>
      </c>
      <c r="L31" s="78"/>
      <c r="M31" s="78" t="s">
        <v>7</v>
      </c>
    </row>
    <row r="32" spans="1:13">
      <c r="A32" s="98"/>
      <c r="B32" s="79"/>
      <c r="C32" s="82">
        <v>2</v>
      </c>
      <c r="D32" s="78"/>
      <c r="E32" s="78"/>
      <c r="F32" s="78" t="s">
        <v>8</v>
      </c>
      <c r="G32" s="78"/>
      <c r="H32" s="73"/>
      <c r="I32" s="82">
        <v>2</v>
      </c>
      <c r="J32" s="78"/>
      <c r="K32" s="78"/>
      <c r="L32" s="78">
        <v>-520</v>
      </c>
      <c r="M32" s="78"/>
    </row>
    <row r="33" spans="1:13">
      <c r="A33" s="98"/>
      <c r="B33" s="79"/>
      <c r="C33" s="82">
        <v>3</v>
      </c>
      <c r="D33" s="78"/>
      <c r="E33" s="78"/>
      <c r="F33" s="78" t="s">
        <v>9</v>
      </c>
      <c r="G33" s="78"/>
      <c r="H33" s="73"/>
      <c r="I33" s="82">
        <v>3</v>
      </c>
      <c r="J33" s="78"/>
      <c r="K33" s="78"/>
      <c r="L33" s="78">
        <v>-400</v>
      </c>
      <c r="M33" s="78"/>
    </row>
    <row r="34" spans="1:13">
      <c r="A34" s="98"/>
      <c r="B34" s="79"/>
      <c r="C34" s="82">
        <v>4</v>
      </c>
      <c r="D34" s="78"/>
      <c r="E34" s="78" t="s">
        <v>10</v>
      </c>
      <c r="F34" s="78"/>
      <c r="G34" s="78" t="s">
        <v>7</v>
      </c>
      <c r="H34" s="73"/>
      <c r="I34" s="82">
        <v>4</v>
      </c>
      <c r="J34" s="78"/>
      <c r="K34" s="78">
        <v>159</v>
      </c>
      <c r="L34" s="78"/>
      <c r="M34" s="78" t="s">
        <v>7</v>
      </c>
    </row>
    <row r="35" spans="1:13">
      <c r="A35" s="98"/>
      <c r="B35" s="79"/>
      <c r="C35" s="82">
        <v>5</v>
      </c>
      <c r="D35" s="78"/>
      <c r="E35" s="78" t="s">
        <v>11</v>
      </c>
      <c r="F35" s="78"/>
      <c r="G35" s="83" t="s">
        <v>12</v>
      </c>
      <c r="H35" s="73"/>
      <c r="I35" s="82">
        <v>5</v>
      </c>
      <c r="J35" s="78"/>
      <c r="K35" s="78">
        <v>114</v>
      </c>
      <c r="L35" s="78"/>
      <c r="M35" s="83" t="s">
        <v>12</v>
      </c>
    </row>
    <row r="36" spans="1:13">
      <c r="A36" s="98"/>
      <c r="B36" s="79"/>
      <c r="C36" s="82">
        <v>6</v>
      </c>
      <c r="D36" s="78"/>
      <c r="E36" s="78" t="s">
        <v>13</v>
      </c>
      <c r="F36" s="78"/>
      <c r="G36" s="78"/>
      <c r="H36" s="73"/>
      <c r="I36" s="82">
        <v>6</v>
      </c>
      <c r="J36" s="78"/>
      <c r="K36" s="78">
        <v>106</v>
      </c>
      <c r="L36" s="78"/>
      <c r="M36" s="78">
        <v>0</v>
      </c>
    </row>
    <row r="37" spans="1:13">
      <c r="G37" s="61"/>
      <c r="I37" s="61"/>
    </row>
    <row r="38" spans="1:13">
      <c r="G38" s="61"/>
      <c r="I38" s="94" t="s">
        <v>0</v>
      </c>
      <c r="J38" s="94"/>
      <c r="K38" s="94"/>
      <c r="L38" s="94"/>
      <c r="M38" s="94"/>
    </row>
    <row r="39" spans="1:13" ht="21">
      <c r="A39" s="133" t="s">
        <v>39</v>
      </c>
      <c r="B39" s="79"/>
      <c r="C39" s="85" t="s">
        <v>1</v>
      </c>
      <c r="D39" s="86" t="s">
        <v>2</v>
      </c>
      <c r="E39" s="85" t="s">
        <v>3</v>
      </c>
      <c r="F39" s="85" t="s">
        <v>4</v>
      </c>
      <c r="G39" s="86" t="s">
        <v>5</v>
      </c>
      <c r="H39" s="73"/>
      <c r="I39" s="85" t="s">
        <v>1</v>
      </c>
      <c r="J39" s="86" t="s">
        <v>2</v>
      </c>
      <c r="K39" s="85" t="s">
        <v>3</v>
      </c>
      <c r="L39" s="85" t="s">
        <v>4</v>
      </c>
      <c r="M39" s="86" t="s">
        <v>5</v>
      </c>
    </row>
    <row r="40" spans="1:13">
      <c r="A40" s="99"/>
      <c r="B40" s="79"/>
      <c r="C40" s="87">
        <v>1</v>
      </c>
      <c r="D40" s="84"/>
      <c r="E40" s="84" t="s">
        <v>6</v>
      </c>
      <c r="F40" s="84"/>
      <c r="G40" s="84" t="s">
        <v>7</v>
      </c>
      <c r="H40" s="73"/>
      <c r="I40" s="87">
        <v>1</v>
      </c>
      <c r="J40" s="84"/>
      <c r="K40" s="84">
        <v>215</v>
      </c>
      <c r="L40" s="84"/>
      <c r="M40" s="84" t="s">
        <v>7</v>
      </c>
    </row>
    <row r="41" spans="1:13">
      <c r="A41" s="99"/>
      <c r="B41" s="79"/>
      <c r="C41" s="87">
        <v>2</v>
      </c>
      <c r="D41" s="84"/>
      <c r="E41" s="84"/>
      <c r="F41" s="84" t="s">
        <v>8</v>
      </c>
      <c r="G41" s="84"/>
      <c r="H41" s="73"/>
      <c r="I41" s="87">
        <v>2</v>
      </c>
      <c r="J41" s="84"/>
      <c r="K41" s="84"/>
      <c r="L41" s="84">
        <v>-1000</v>
      </c>
      <c r="M41" s="84"/>
    </row>
    <row r="42" spans="1:13">
      <c r="A42" s="99"/>
      <c r="B42" s="79"/>
      <c r="C42" s="87">
        <v>3</v>
      </c>
      <c r="D42" s="84"/>
      <c r="E42" s="84"/>
      <c r="F42" s="84" t="s">
        <v>9</v>
      </c>
      <c r="G42" s="84"/>
      <c r="H42" s="73"/>
      <c r="I42" s="87">
        <v>3</v>
      </c>
      <c r="J42" s="84"/>
      <c r="K42" s="84"/>
      <c r="L42" s="84">
        <v>-716</v>
      </c>
      <c r="M42" s="84"/>
    </row>
    <row r="43" spans="1:13">
      <c r="A43" s="99"/>
      <c r="B43" s="79"/>
      <c r="C43" s="87">
        <v>4</v>
      </c>
      <c r="D43" s="84"/>
      <c r="E43" s="84" t="s">
        <v>10</v>
      </c>
      <c r="F43" s="84"/>
      <c r="G43" s="84" t="s">
        <v>7</v>
      </c>
      <c r="H43" s="73"/>
      <c r="I43" s="87">
        <v>4</v>
      </c>
      <c r="J43" s="84"/>
      <c r="K43" s="84">
        <v>166</v>
      </c>
      <c r="L43" s="84"/>
      <c r="M43" s="84" t="s">
        <v>7</v>
      </c>
    </row>
    <row r="44" spans="1:13">
      <c r="A44" s="99"/>
      <c r="B44" s="79"/>
      <c r="C44" s="87">
        <v>5</v>
      </c>
      <c r="D44" s="84"/>
      <c r="E44" s="84" t="s">
        <v>11</v>
      </c>
      <c r="F44" s="84"/>
      <c r="G44" s="88" t="s">
        <v>12</v>
      </c>
      <c r="H44" s="73"/>
      <c r="I44" s="87">
        <v>5</v>
      </c>
      <c r="J44" s="84"/>
      <c r="K44" s="84">
        <v>138</v>
      </c>
      <c r="L44" s="84"/>
      <c r="M44" s="88" t="s">
        <v>12</v>
      </c>
    </row>
    <row r="45" spans="1:13">
      <c r="A45" s="99"/>
      <c r="B45" s="79"/>
      <c r="C45" s="87">
        <v>6</v>
      </c>
      <c r="D45" s="84"/>
      <c r="E45" s="84" t="s">
        <v>13</v>
      </c>
      <c r="F45" s="84"/>
      <c r="G45" s="84"/>
      <c r="H45" s="73"/>
      <c r="I45" s="87">
        <v>6</v>
      </c>
      <c r="J45" s="84"/>
      <c r="K45" s="84">
        <v>120</v>
      </c>
      <c r="L45" s="84"/>
      <c r="M45" s="84"/>
    </row>
    <row r="46" spans="1:13">
      <c r="G46" s="61"/>
      <c r="I46" s="61"/>
    </row>
    <row r="47" spans="1:13">
      <c r="G47" s="61"/>
      <c r="I47" s="94" t="s">
        <v>0</v>
      </c>
      <c r="J47" s="94"/>
      <c r="K47" s="94"/>
      <c r="L47" s="94"/>
      <c r="M47" s="94"/>
    </row>
    <row r="48" spans="1:13" ht="21">
      <c r="A48" s="134" t="s">
        <v>40</v>
      </c>
      <c r="B48" s="79"/>
      <c r="C48" s="90" t="s">
        <v>1</v>
      </c>
      <c r="D48" s="91" t="s">
        <v>2</v>
      </c>
      <c r="E48" s="90" t="s">
        <v>3</v>
      </c>
      <c r="F48" s="90" t="s">
        <v>4</v>
      </c>
      <c r="G48" s="91" t="s">
        <v>5</v>
      </c>
      <c r="H48" s="73"/>
      <c r="I48" s="90" t="s">
        <v>1</v>
      </c>
      <c r="J48" s="91" t="s">
        <v>2</v>
      </c>
      <c r="K48" s="90" t="s">
        <v>3</v>
      </c>
      <c r="L48" s="90" t="s">
        <v>4</v>
      </c>
      <c r="M48" s="91" t="s">
        <v>5</v>
      </c>
    </row>
    <row r="49" spans="1:13">
      <c r="A49" s="100"/>
      <c r="B49" s="79"/>
      <c r="C49" s="92">
        <v>1</v>
      </c>
      <c r="D49" s="89"/>
      <c r="E49" s="89" t="s">
        <v>6</v>
      </c>
      <c r="F49" s="89"/>
      <c r="G49" s="89" t="s">
        <v>7</v>
      </c>
      <c r="H49" s="73"/>
      <c r="I49" s="92">
        <v>1</v>
      </c>
      <c r="J49" s="89"/>
      <c r="K49" s="89">
        <v>215</v>
      </c>
      <c r="L49" s="89"/>
      <c r="M49" s="89" t="s">
        <v>7</v>
      </c>
    </row>
    <row r="50" spans="1:13">
      <c r="A50" s="100"/>
      <c r="B50" s="79"/>
      <c r="C50" s="92">
        <v>2</v>
      </c>
      <c r="D50" s="89"/>
      <c r="E50" s="89"/>
      <c r="F50" s="89" t="s">
        <v>8</v>
      </c>
      <c r="G50" s="89"/>
      <c r="H50" s="73"/>
      <c r="I50" s="92">
        <v>2</v>
      </c>
      <c r="J50" s="89"/>
      <c r="K50" s="89"/>
      <c r="L50" s="89">
        <v>-700</v>
      </c>
      <c r="M50" s="89"/>
    </row>
    <row r="51" spans="1:13">
      <c r="A51" s="100"/>
      <c r="B51" s="79"/>
      <c r="C51" s="92">
        <v>3</v>
      </c>
      <c r="D51" s="89"/>
      <c r="E51" s="89"/>
      <c r="F51" s="89" t="s">
        <v>9</v>
      </c>
      <c r="G51" s="89"/>
      <c r="H51" s="73"/>
      <c r="I51" s="92">
        <v>3</v>
      </c>
      <c r="J51" s="89"/>
      <c r="K51" s="89"/>
      <c r="L51" s="89">
        <v>-536</v>
      </c>
      <c r="M51" s="89"/>
    </row>
    <row r="52" spans="1:13">
      <c r="A52" s="100"/>
      <c r="B52" s="79"/>
      <c r="C52" s="92">
        <v>4</v>
      </c>
      <c r="D52" s="89"/>
      <c r="E52" s="89" t="s">
        <v>10</v>
      </c>
      <c r="F52" s="89"/>
      <c r="G52" s="89" t="s">
        <v>7</v>
      </c>
      <c r="H52" s="73"/>
      <c r="I52" s="92">
        <v>4</v>
      </c>
      <c r="J52" s="89"/>
      <c r="K52" s="89">
        <v>166</v>
      </c>
      <c r="L52" s="89"/>
      <c r="M52" s="89" t="s">
        <v>7</v>
      </c>
    </row>
    <row r="53" spans="1:13">
      <c r="A53" s="100"/>
      <c r="B53" s="79"/>
      <c r="C53" s="92">
        <v>5</v>
      </c>
      <c r="D53" s="89"/>
      <c r="E53" s="89" t="s">
        <v>11</v>
      </c>
      <c r="F53" s="89"/>
      <c r="G53" s="93" t="s">
        <v>12</v>
      </c>
      <c r="H53" s="73"/>
      <c r="I53" s="92">
        <v>5</v>
      </c>
      <c r="J53" s="89"/>
      <c r="K53" s="89">
        <v>138</v>
      </c>
      <c r="L53" s="89"/>
      <c r="M53" s="93" t="s">
        <v>12</v>
      </c>
    </row>
    <row r="54" spans="1:13">
      <c r="A54" s="100"/>
      <c r="B54" s="79"/>
      <c r="C54" s="92">
        <v>6</v>
      </c>
      <c r="D54" s="89"/>
      <c r="E54" s="89" t="s">
        <v>13</v>
      </c>
      <c r="F54" s="89"/>
      <c r="G54" s="89"/>
      <c r="H54" s="73"/>
      <c r="I54" s="92">
        <v>6</v>
      </c>
      <c r="J54" s="89"/>
      <c r="K54" s="89">
        <v>120</v>
      </c>
      <c r="L54" s="89"/>
      <c r="M54" s="89"/>
    </row>
    <row r="55" spans="1:13">
      <c r="G55" s="61"/>
      <c r="I55" s="61"/>
    </row>
    <row r="56" spans="1:13">
      <c r="G56" s="61"/>
      <c r="I56" s="61"/>
    </row>
    <row r="57" spans="1:13">
      <c r="G57" s="61"/>
      <c r="I57" s="61"/>
    </row>
    <row r="58" spans="1:13">
      <c r="G58" s="61"/>
      <c r="I58" s="61"/>
    </row>
    <row r="59" spans="1:13">
      <c r="G59" s="61"/>
      <c r="I59" s="61"/>
    </row>
    <row r="60" spans="1:13">
      <c r="G60" s="61"/>
      <c r="I60" s="61"/>
    </row>
    <row r="61" spans="1:13">
      <c r="G61" s="61"/>
      <c r="I61" s="61"/>
    </row>
    <row r="62" spans="1:13">
      <c r="G62" s="61"/>
      <c r="I62" s="61"/>
    </row>
    <row r="63" spans="1:13">
      <c r="G63" s="61"/>
      <c r="I63" s="61"/>
    </row>
    <row r="64" spans="1:13">
      <c r="G64" s="61"/>
      <c r="I64" s="61"/>
    </row>
    <row r="65" spans="7:9">
      <c r="G65" s="61"/>
      <c r="I65" s="61"/>
    </row>
    <row r="66" spans="7:9">
      <c r="G66" s="61"/>
      <c r="I66" s="61"/>
    </row>
    <row r="67" spans="7:9">
      <c r="G67" s="61"/>
      <c r="I67" s="61"/>
    </row>
    <row r="68" spans="7:9">
      <c r="G68" s="61"/>
      <c r="I68" s="61"/>
    </row>
    <row r="69" spans="7:9">
      <c r="G69" s="61"/>
      <c r="I69" s="61"/>
    </row>
    <row r="70" spans="7:9">
      <c r="G70" s="61"/>
      <c r="I70" s="61"/>
    </row>
    <row r="71" spans="7:9">
      <c r="G71" s="61"/>
      <c r="I71" s="61"/>
    </row>
    <row r="72" spans="7:9">
      <c r="G72" s="61"/>
      <c r="I72" s="61"/>
    </row>
    <row r="73" spans="7:9">
      <c r="G73" s="61"/>
      <c r="I73" s="61"/>
    </row>
    <row r="74" spans="7:9">
      <c r="G74" s="61"/>
      <c r="I74" s="61"/>
    </row>
    <row r="75" spans="7:9">
      <c r="G75" s="61"/>
      <c r="I75" s="61"/>
    </row>
    <row r="76" spans="7:9">
      <c r="G76" s="61"/>
      <c r="I76" s="61"/>
    </row>
    <row r="77" spans="7:9">
      <c r="G77" s="61"/>
      <c r="I77" s="61"/>
    </row>
    <row r="78" spans="7:9">
      <c r="G78" s="61"/>
      <c r="I78" s="61"/>
    </row>
    <row r="79" spans="7:9">
      <c r="G79" s="61"/>
      <c r="I79" s="61"/>
    </row>
    <row r="80" spans="7:9">
      <c r="G80" s="61"/>
      <c r="I80" s="61"/>
    </row>
    <row r="81" spans="7:9">
      <c r="G81" s="61"/>
      <c r="I81" s="61"/>
    </row>
    <row r="82" spans="7:9">
      <c r="G82" s="61"/>
      <c r="I82" s="61"/>
    </row>
    <row r="83" spans="7:9">
      <c r="G83" s="61"/>
      <c r="I83" s="61"/>
    </row>
    <row r="84" spans="7:9">
      <c r="G84" s="61"/>
      <c r="I84" s="61"/>
    </row>
    <row r="85" spans="7:9">
      <c r="G85" s="61"/>
      <c r="I85" s="61"/>
    </row>
    <row r="86" spans="7:9">
      <c r="G86" s="61"/>
      <c r="I86" s="61"/>
    </row>
    <row r="87" spans="7:9">
      <c r="G87" s="61"/>
      <c r="I87" s="61"/>
    </row>
    <row r="88" spans="7:9">
      <c r="G88" s="61"/>
      <c r="I88" s="61"/>
    </row>
    <row r="89" spans="7:9">
      <c r="G89" s="61"/>
      <c r="I89" s="61"/>
    </row>
    <row r="90" spans="7:9">
      <c r="G90" s="61"/>
      <c r="I90" s="61"/>
    </row>
    <row r="91" spans="7:9">
      <c r="G91" s="61"/>
      <c r="I91" s="61"/>
    </row>
    <row r="92" spans="7:9">
      <c r="G92" s="61"/>
      <c r="I92" s="61"/>
    </row>
    <row r="93" spans="7:9">
      <c r="G93" s="61"/>
      <c r="I93" s="61"/>
    </row>
    <row r="94" spans="7:9">
      <c r="G94" s="61"/>
      <c r="I94" s="61"/>
    </row>
    <row r="95" spans="7:9">
      <c r="G95" s="61"/>
      <c r="I95" s="61"/>
    </row>
    <row r="96" spans="7:9">
      <c r="G96" s="61"/>
      <c r="I96" s="61"/>
    </row>
    <row r="97" spans="7:9">
      <c r="G97" s="61"/>
      <c r="I97" s="61"/>
    </row>
    <row r="98" spans="7:9">
      <c r="G98" s="61"/>
      <c r="I98" s="61"/>
    </row>
    <row r="99" spans="7:9">
      <c r="G99" s="61"/>
      <c r="I99" s="61"/>
    </row>
    <row r="100" spans="7:9">
      <c r="G100" s="61"/>
      <c r="I100" s="61"/>
    </row>
    <row r="101" spans="7:9">
      <c r="G101" s="61"/>
      <c r="I101" s="61"/>
    </row>
    <row r="102" spans="7:9">
      <c r="G102" s="61"/>
      <c r="I102" s="61"/>
    </row>
    <row r="103" spans="7:9">
      <c r="G103" s="61"/>
      <c r="I103" s="61"/>
    </row>
    <row r="104" spans="7:9">
      <c r="G104" s="61"/>
      <c r="I104" s="61"/>
    </row>
    <row r="105" spans="7:9">
      <c r="G105" s="61"/>
      <c r="I105" s="61"/>
    </row>
    <row r="106" spans="7:9">
      <c r="G106" s="61"/>
      <c r="I106" s="61"/>
    </row>
    <row r="107" spans="7:9">
      <c r="G107" s="61"/>
      <c r="I107" s="61"/>
    </row>
    <row r="108" spans="7:9">
      <c r="G108" s="61"/>
      <c r="I108" s="61"/>
    </row>
    <row r="109" spans="7:9">
      <c r="G109" s="61"/>
      <c r="I109" s="61"/>
    </row>
    <row r="110" spans="7:9">
      <c r="G110" s="61"/>
      <c r="I110" s="61"/>
    </row>
    <row r="111" spans="7:9">
      <c r="G111" s="61"/>
      <c r="I111" s="61"/>
    </row>
    <row r="112" spans="7:9">
      <c r="G112" s="61"/>
      <c r="I112" s="61"/>
    </row>
    <row r="113" spans="7:9">
      <c r="G113" s="61"/>
      <c r="I113" s="61"/>
    </row>
    <row r="114" spans="7:9">
      <c r="G114" s="61"/>
      <c r="I114" s="61"/>
    </row>
    <row r="115" spans="7:9">
      <c r="G115" s="61"/>
      <c r="I115" s="61"/>
    </row>
    <row r="116" spans="7:9">
      <c r="G116" s="61"/>
      <c r="I116" s="61"/>
    </row>
    <row r="117" spans="7:9">
      <c r="G117" s="61"/>
      <c r="I117" s="61"/>
    </row>
    <row r="118" spans="7:9">
      <c r="G118" s="61"/>
      <c r="I118" s="61"/>
    </row>
    <row r="119" spans="7:9">
      <c r="G119" s="61"/>
      <c r="I119" s="61"/>
    </row>
    <row r="120" spans="7:9">
      <c r="G120" s="61"/>
      <c r="I120" s="61"/>
    </row>
    <row r="121" spans="7:9">
      <c r="G121" s="61"/>
      <c r="I121" s="61"/>
    </row>
    <row r="122" spans="7:9">
      <c r="G122" s="61"/>
      <c r="I122" s="61"/>
    </row>
    <row r="123" spans="7:9">
      <c r="G123" s="61"/>
      <c r="I123" s="61"/>
    </row>
    <row r="124" spans="7:9">
      <c r="G124" s="61"/>
      <c r="I124" s="61"/>
    </row>
    <row r="125" spans="7:9">
      <c r="G125" s="61"/>
      <c r="I125" s="61"/>
    </row>
    <row r="126" spans="7:9">
      <c r="G126" s="61"/>
      <c r="I126" s="61"/>
    </row>
    <row r="127" spans="7:9">
      <c r="G127" s="61"/>
      <c r="I127" s="61"/>
    </row>
    <row r="128" spans="7:9">
      <c r="G128" s="61"/>
      <c r="I128" s="61"/>
    </row>
    <row r="129" spans="7:9">
      <c r="G129" s="61"/>
      <c r="I129" s="61"/>
    </row>
    <row r="130" spans="7:9">
      <c r="G130" s="61"/>
      <c r="I130" s="61"/>
    </row>
    <row r="131" spans="7:9">
      <c r="G131" s="61"/>
      <c r="I131" s="61"/>
    </row>
    <row r="132" spans="7:9">
      <c r="G132" s="61"/>
      <c r="I132" s="61"/>
    </row>
    <row r="133" spans="7:9">
      <c r="G133" s="61"/>
      <c r="I133" s="61"/>
    </row>
    <row r="134" spans="7:9">
      <c r="G134" s="61"/>
      <c r="I134" s="61"/>
    </row>
    <row r="135" spans="7:9">
      <c r="G135" s="61"/>
      <c r="I135" s="61"/>
    </row>
    <row r="136" spans="7:9">
      <c r="G136" s="61"/>
      <c r="I136" s="61"/>
    </row>
    <row r="137" spans="7:9">
      <c r="G137" s="61"/>
      <c r="I137" s="61"/>
    </row>
    <row r="138" spans="7:9">
      <c r="G138" s="61"/>
      <c r="I138" s="61"/>
    </row>
    <row r="139" spans="7:9">
      <c r="G139" s="61"/>
      <c r="I139" s="61"/>
    </row>
    <row r="140" spans="7:9">
      <c r="G140" s="61"/>
      <c r="I140" s="61"/>
    </row>
    <row r="141" spans="7:9">
      <c r="G141" s="61"/>
      <c r="I141" s="61"/>
    </row>
    <row r="142" spans="7:9">
      <c r="G142" s="61"/>
      <c r="I142" s="61"/>
    </row>
    <row r="143" spans="7:9">
      <c r="G143" s="61"/>
      <c r="I143" s="61"/>
    </row>
    <row r="144" spans="7:9">
      <c r="G144" s="61"/>
      <c r="I144" s="61"/>
    </row>
    <row r="145" spans="7:9">
      <c r="G145" s="61"/>
      <c r="I145" s="61"/>
    </row>
    <row r="146" spans="7:9">
      <c r="G146" s="61"/>
      <c r="I146" s="61"/>
    </row>
    <row r="147" spans="7:9">
      <c r="G147" s="61"/>
      <c r="I147" s="61"/>
    </row>
    <row r="148" spans="7:9">
      <c r="G148" s="61"/>
      <c r="I148" s="61"/>
    </row>
    <row r="149" spans="7:9">
      <c r="G149" s="61"/>
      <c r="I149" s="61"/>
    </row>
    <row r="150" spans="7:9">
      <c r="G150" s="61"/>
      <c r="I150" s="61"/>
    </row>
    <row r="151" spans="7:9">
      <c r="G151" s="61"/>
      <c r="I151" s="61"/>
    </row>
    <row r="152" spans="7:9">
      <c r="G152" s="61"/>
      <c r="I152" s="61"/>
    </row>
    <row r="153" spans="7:9">
      <c r="G153" s="61"/>
      <c r="I153" s="61"/>
    </row>
    <row r="154" spans="7:9">
      <c r="G154" s="61"/>
      <c r="I154" s="61"/>
    </row>
    <row r="155" spans="7:9">
      <c r="G155" s="61"/>
      <c r="I155" s="61"/>
    </row>
    <row r="156" spans="7:9">
      <c r="G156" s="61"/>
      <c r="I156" s="61"/>
    </row>
    <row r="157" spans="7:9">
      <c r="G157" s="61"/>
      <c r="I157" s="61"/>
    </row>
    <row r="158" spans="7:9">
      <c r="G158" s="61"/>
      <c r="I158" s="61"/>
    </row>
    <row r="159" spans="7:9">
      <c r="G159" s="61"/>
      <c r="I159" s="61"/>
    </row>
    <row r="160" spans="7:9">
      <c r="G160" s="61"/>
      <c r="I160" s="61"/>
    </row>
    <row r="161" spans="7:9">
      <c r="G161" s="61"/>
      <c r="I161" s="61"/>
    </row>
    <row r="162" spans="7:9">
      <c r="G162" s="61"/>
      <c r="I162" s="61"/>
    </row>
    <row r="163" spans="7:9">
      <c r="G163" s="61"/>
      <c r="I163" s="61"/>
    </row>
    <row r="164" spans="7:9">
      <c r="G164" s="61"/>
      <c r="I164" s="61"/>
    </row>
    <row r="165" spans="7:9">
      <c r="G165" s="61"/>
      <c r="I165" s="61"/>
    </row>
    <row r="166" spans="7:9">
      <c r="G166" s="61"/>
      <c r="I166" s="61"/>
    </row>
    <row r="167" spans="7:9">
      <c r="G167" s="61"/>
      <c r="I167" s="61"/>
    </row>
    <row r="168" spans="7:9">
      <c r="G168" s="61"/>
      <c r="I168" s="61"/>
    </row>
    <row r="169" spans="7:9">
      <c r="G169" s="61"/>
      <c r="I169" s="61"/>
    </row>
    <row r="170" spans="7:9">
      <c r="G170" s="61"/>
      <c r="I170" s="61"/>
    </row>
    <row r="171" spans="7:9">
      <c r="G171" s="61"/>
      <c r="I171" s="61"/>
    </row>
    <row r="172" spans="7:9">
      <c r="G172" s="61"/>
      <c r="I172" s="61"/>
    </row>
    <row r="173" spans="7:9">
      <c r="G173" s="61"/>
      <c r="I173" s="61"/>
    </row>
    <row r="174" spans="7:9">
      <c r="G174" s="61"/>
      <c r="I174" s="61"/>
    </row>
    <row r="175" spans="7:9">
      <c r="G175" s="61"/>
      <c r="I175" s="61"/>
    </row>
    <row r="176" spans="7:9">
      <c r="G176" s="61"/>
      <c r="I176" s="61"/>
    </row>
    <row r="177" spans="7:9">
      <c r="G177" s="61"/>
      <c r="I177" s="61"/>
    </row>
    <row r="178" spans="7:9">
      <c r="G178" s="61"/>
      <c r="I178" s="61"/>
    </row>
    <row r="179" spans="7:9">
      <c r="G179" s="61"/>
      <c r="I179" s="61"/>
    </row>
    <row r="180" spans="7:9">
      <c r="G180" s="61"/>
      <c r="I180" s="61"/>
    </row>
    <row r="181" spans="7:9">
      <c r="G181" s="61"/>
      <c r="I181" s="61"/>
    </row>
    <row r="182" spans="7:9">
      <c r="G182" s="61"/>
      <c r="I182" s="61"/>
    </row>
    <row r="183" spans="7:9">
      <c r="G183" s="61"/>
      <c r="I183" s="61"/>
    </row>
    <row r="184" spans="7:9">
      <c r="G184" s="61"/>
      <c r="I184" s="61"/>
    </row>
    <row r="185" spans="7:9">
      <c r="G185" s="61"/>
      <c r="I185" s="61"/>
    </row>
    <row r="186" spans="7:9">
      <c r="G186" s="61"/>
      <c r="I186" s="61"/>
    </row>
    <row r="187" spans="7:9">
      <c r="G187" s="61"/>
      <c r="I187" s="61"/>
    </row>
    <row r="188" spans="7:9">
      <c r="G188" s="61"/>
      <c r="I188" s="61"/>
    </row>
    <row r="189" spans="7:9">
      <c r="G189" s="61"/>
      <c r="I189" s="61"/>
    </row>
    <row r="190" spans="7:9">
      <c r="G190" s="61"/>
      <c r="I190" s="61"/>
    </row>
    <row r="191" spans="7:9">
      <c r="G191" s="61"/>
      <c r="I191" s="61"/>
    </row>
    <row r="192" spans="7:9">
      <c r="G192" s="61"/>
      <c r="I192" s="61"/>
    </row>
    <row r="193" spans="7:9">
      <c r="G193" s="61"/>
      <c r="I193" s="61"/>
    </row>
  </sheetData>
  <mergeCells count="12">
    <mergeCell ref="A48:A54"/>
    <mergeCell ref="I20:M20"/>
    <mergeCell ref="I29:M29"/>
    <mergeCell ref="I38:M38"/>
    <mergeCell ref="I47:M47"/>
    <mergeCell ref="A3:A9"/>
    <mergeCell ref="A12:A18"/>
    <mergeCell ref="A21:A27"/>
    <mergeCell ref="A30:A36"/>
    <mergeCell ref="A39:A45"/>
    <mergeCell ref="I2:M2"/>
    <mergeCell ref="I11:M11"/>
  </mergeCells>
  <phoneticPr fontId="2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F1:AQ64"/>
  <sheetViews>
    <sheetView zoomScale="70" zoomScaleNormal="70" workbookViewId="0">
      <selection activeCell="V16" sqref="V16"/>
    </sheetView>
  </sheetViews>
  <sheetFormatPr defaultColWidth="11.3984375" defaultRowHeight="17.399999999999999"/>
  <cols>
    <col min="1" max="12" width="2.69921875" style="1" customWidth="1"/>
    <col min="13" max="13" width="18.796875" style="1" customWidth="1"/>
    <col min="14" max="14" width="12.69921875" style="1" customWidth="1"/>
    <col min="15" max="15" width="13.8984375" style="1" customWidth="1"/>
    <col min="16" max="17" width="11.3984375" style="1"/>
    <col min="18" max="18" width="14" style="1" customWidth="1"/>
    <col min="19" max="21" width="2.69921875" style="1" customWidth="1"/>
    <col min="22" max="24" width="14.296875" style="2" customWidth="1"/>
    <col min="25" max="25" width="13.296875" style="2" customWidth="1"/>
    <col min="26" max="28" width="11.3984375" style="1"/>
    <col min="29" max="30" width="12" style="1" customWidth="1"/>
    <col min="31" max="16384" width="11.3984375" style="1"/>
  </cols>
  <sheetData>
    <row r="1" spans="6:27" ht="22.95" customHeight="1">
      <c r="M1" s="101" t="s">
        <v>0</v>
      </c>
      <c r="N1" s="101"/>
      <c r="O1" s="101"/>
      <c r="P1" s="101"/>
      <c r="Q1" s="101"/>
      <c r="R1" s="101"/>
      <c r="V1" s="127"/>
      <c r="W1" s="127"/>
      <c r="X1" s="127"/>
      <c r="Y1" s="127"/>
      <c r="Z1" s="127"/>
      <c r="AA1" s="127"/>
    </row>
    <row r="2" spans="6:27" ht="14.4" customHeight="1">
      <c r="M2" s="2"/>
      <c r="N2" s="2"/>
      <c r="O2" s="60"/>
      <c r="P2" s="6"/>
      <c r="Q2" s="6"/>
      <c r="R2" s="6"/>
      <c r="V2" s="127"/>
      <c r="W2" s="127"/>
      <c r="X2" s="127"/>
      <c r="Y2" s="127"/>
      <c r="Z2" s="127"/>
      <c r="AA2" s="127"/>
    </row>
    <row r="3" spans="6:27" ht="13.95" customHeight="1">
      <c r="O3" s="112" t="s">
        <v>14</v>
      </c>
      <c r="P3" s="6"/>
      <c r="Q3" s="6"/>
      <c r="R3" s="6"/>
      <c r="V3" s="127"/>
      <c r="W3" s="127"/>
      <c r="X3" s="127"/>
      <c r="Y3" s="127"/>
      <c r="Z3" s="127"/>
      <c r="AA3" s="127"/>
    </row>
    <row r="4" spans="6:27">
      <c r="O4" s="113"/>
      <c r="P4" s="7"/>
      <c r="Q4" s="7"/>
      <c r="R4" s="7"/>
    </row>
    <row r="5" spans="6:27">
      <c r="M5" s="102" t="s">
        <v>35</v>
      </c>
      <c r="N5" s="102"/>
      <c r="O5" s="102"/>
      <c r="P5" s="102"/>
      <c r="Q5" s="102"/>
      <c r="R5" s="102"/>
    </row>
    <row r="6" spans="6:27">
      <c r="M6" s="9"/>
      <c r="N6" s="8" t="s">
        <v>15</v>
      </c>
      <c r="O6" s="8" t="s">
        <v>16</v>
      </c>
      <c r="P6" s="8" t="s">
        <v>17</v>
      </c>
      <c r="Q6" s="8" t="s">
        <v>18</v>
      </c>
      <c r="R6" s="8" t="s">
        <v>19</v>
      </c>
    </row>
    <row r="7" spans="6:27">
      <c r="K7" s="10"/>
      <c r="L7" s="10"/>
      <c r="M7" s="11" t="s">
        <v>20</v>
      </c>
      <c r="N7" s="12">
        <v>0</v>
      </c>
      <c r="O7" s="13">
        <f t="shared" ref="O7:O12" si="0">RADIANS(N7)</f>
        <v>0</v>
      </c>
      <c r="P7" s="14">
        <v>0.14000000000000001</v>
      </c>
      <c r="Q7" s="14">
        <v>0</v>
      </c>
      <c r="R7" s="13">
        <f>PI()/2</f>
        <v>1.5707963267949001</v>
      </c>
    </row>
    <row r="8" spans="6:27">
      <c r="J8" s="15"/>
      <c r="K8" s="15"/>
      <c r="L8" s="15"/>
      <c r="M8" s="16" t="s">
        <v>21</v>
      </c>
      <c r="N8" s="17">
        <v>0</v>
      </c>
      <c r="O8" s="18">
        <f t="shared" si="0"/>
        <v>0</v>
      </c>
      <c r="P8" s="19">
        <v>0</v>
      </c>
      <c r="Q8" s="19">
        <v>-0.28000000000000003</v>
      </c>
      <c r="R8" s="18">
        <v>0</v>
      </c>
    </row>
    <row r="9" spans="6:27">
      <c r="I9" s="20"/>
      <c r="J9" s="15"/>
      <c r="K9" s="110" t="s">
        <v>22</v>
      </c>
      <c r="L9" s="20"/>
      <c r="M9" s="21" t="s">
        <v>23</v>
      </c>
      <c r="N9" s="22">
        <v>0</v>
      </c>
      <c r="O9" s="23">
        <f t="shared" si="0"/>
        <v>0</v>
      </c>
      <c r="P9" s="24">
        <v>0</v>
      </c>
      <c r="Q9" s="24">
        <v>-0.24</v>
      </c>
      <c r="R9" s="23">
        <v>0</v>
      </c>
    </row>
    <row r="10" spans="6:27">
      <c r="H10" s="3"/>
      <c r="I10" s="3"/>
      <c r="J10" s="15"/>
      <c r="K10" s="110"/>
      <c r="L10" s="3"/>
      <c r="M10" s="25" t="s">
        <v>24</v>
      </c>
      <c r="N10" s="26">
        <v>0</v>
      </c>
      <c r="O10" s="27">
        <f t="shared" si="0"/>
        <v>0</v>
      </c>
      <c r="P10" s="28">
        <v>0.10199999999999999</v>
      </c>
      <c r="Q10" s="28">
        <v>0</v>
      </c>
      <c r="R10" s="27">
        <f>PI()/2</f>
        <v>1.5707963267949001</v>
      </c>
    </row>
    <row r="11" spans="6:27" ht="13.95" customHeight="1">
      <c r="G11" s="4"/>
      <c r="H11" s="4"/>
      <c r="I11" s="4"/>
      <c r="J11" s="109" t="s">
        <v>22</v>
      </c>
      <c r="K11" s="110"/>
      <c r="L11" s="4"/>
      <c r="M11" s="29" t="s">
        <v>25</v>
      </c>
      <c r="N11" s="30">
        <v>0</v>
      </c>
      <c r="O11" s="31">
        <f t="shared" si="0"/>
        <v>0</v>
      </c>
      <c r="P11" s="32">
        <v>0.10199999999999999</v>
      </c>
      <c r="Q11" s="32">
        <v>0</v>
      </c>
      <c r="R11" s="31">
        <f>-PI()/2</f>
        <v>-1.5707963267949001</v>
      </c>
      <c r="U11" s="2"/>
    </row>
    <row r="12" spans="6:27" ht="13.95" customHeight="1">
      <c r="F12" s="5"/>
      <c r="G12" s="5"/>
      <c r="H12" s="5"/>
      <c r="I12" s="5"/>
      <c r="J12" s="109"/>
      <c r="K12" s="110"/>
      <c r="L12" s="5"/>
      <c r="M12" s="33" t="s">
        <v>26</v>
      </c>
      <c r="N12" s="34">
        <v>0</v>
      </c>
      <c r="O12" s="35">
        <f t="shared" si="0"/>
        <v>0</v>
      </c>
      <c r="P12" s="36">
        <v>0.1</v>
      </c>
      <c r="Q12" s="36">
        <v>0</v>
      </c>
      <c r="R12" s="35">
        <v>0</v>
      </c>
    </row>
    <row r="13" spans="6:27" ht="13.95" customHeight="1">
      <c r="F13" s="104" t="s">
        <v>22</v>
      </c>
      <c r="G13" s="106" t="s">
        <v>22</v>
      </c>
      <c r="H13" s="107" t="s">
        <v>22</v>
      </c>
      <c r="I13" s="108" t="s">
        <v>22</v>
      </c>
      <c r="J13" s="109"/>
      <c r="K13" s="110"/>
    </row>
    <row r="14" spans="6:27">
      <c r="F14" s="105"/>
      <c r="G14" s="106"/>
      <c r="H14" s="107"/>
      <c r="I14" s="108"/>
      <c r="J14" s="109"/>
      <c r="K14" s="110"/>
      <c r="L14"/>
      <c r="M14"/>
      <c r="N14"/>
      <c r="O14"/>
      <c r="P14"/>
    </row>
    <row r="15" spans="6:27">
      <c r="F15" s="105"/>
      <c r="G15" s="106"/>
      <c r="H15" s="107"/>
      <c r="I15" s="108"/>
      <c r="J15" s="109"/>
      <c r="K15" s="110"/>
      <c r="L15"/>
      <c r="M15"/>
      <c r="N15"/>
      <c r="O15"/>
      <c r="P15"/>
    </row>
    <row r="16" spans="6:27" ht="15" customHeight="1">
      <c r="F16" s="105"/>
      <c r="G16" s="106"/>
      <c r="H16" s="107"/>
      <c r="I16" s="108"/>
      <c r="J16" s="109"/>
      <c r="K16" s="110"/>
      <c r="M16" s="37"/>
      <c r="N16" s="37"/>
      <c r="O16" s="37"/>
      <c r="P16" s="37"/>
    </row>
    <row r="17" spans="6:25">
      <c r="F17" s="105"/>
      <c r="G17" s="106"/>
      <c r="H17" s="107"/>
      <c r="I17" s="108"/>
      <c r="J17" s="109"/>
      <c r="K17" s="110"/>
      <c r="L17" s="10"/>
      <c r="M17" s="38">
        <f>COS(O7)</f>
        <v>1</v>
      </c>
      <c r="N17" s="38">
        <f>-(SIN(O7))*COS(R7)</f>
        <v>0</v>
      </c>
      <c r="O17" s="38">
        <f>SIN(O7)*SIN(R7)</f>
        <v>0</v>
      </c>
      <c r="P17" s="38">
        <f>Q7*COS(O7)</f>
        <v>0</v>
      </c>
      <c r="Q17" s="50"/>
    </row>
    <row r="18" spans="6:25">
      <c r="F18" s="105"/>
      <c r="G18" s="106"/>
      <c r="H18" s="107"/>
      <c r="I18" s="108"/>
      <c r="J18" s="109"/>
      <c r="K18" s="110"/>
      <c r="L18" s="111"/>
      <c r="M18" s="38">
        <f>SIN(O7)</f>
        <v>0</v>
      </c>
      <c r="N18" s="38">
        <f>COS(O7)*COS(R7)</f>
        <v>-3.4914562560550699E-15</v>
      </c>
      <c r="O18" s="38">
        <f>-(COS(O7))*SIN(R7)</f>
        <v>-1</v>
      </c>
      <c r="P18" s="38">
        <f>Q7*SIN(O7)</f>
        <v>0</v>
      </c>
      <c r="Q18" s="50"/>
    </row>
    <row r="19" spans="6:25">
      <c r="F19" s="105"/>
      <c r="G19" s="106"/>
      <c r="H19" s="107"/>
      <c r="I19" s="108"/>
      <c r="J19" s="109"/>
      <c r="K19" s="110"/>
      <c r="L19" s="111"/>
      <c r="M19" s="38">
        <v>0</v>
      </c>
      <c r="N19" s="38">
        <f>SIN(R7)</f>
        <v>1</v>
      </c>
      <c r="O19" s="38">
        <f>COS(R7)</f>
        <v>6.1232339957367697E-17</v>
      </c>
      <c r="P19" s="38">
        <f>P7</f>
        <v>0.14000000000000001</v>
      </c>
      <c r="Q19" s="50"/>
    </row>
    <row r="20" spans="6:25">
      <c r="F20" s="105"/>
      <c r="G20" s="106"/>
      <c r="H20" s="107"/>
      <c r="I20" s="108"/>
      <c r="J20" s="109"/>
      <c r="K20" s="110"/>
      <c r="L20" s="10"/>
      <c r="M20" s="38">
        <v>0</v>
      </c>
      <c r="N20" s="38">
        <v>0</v>
      </c>
      <c r="O20" s="38">
        <v>0</v>
      </c>
      <c r="P20" s="38">
        <v>1</v>
      </c>
      <c r="Q20" s="50"/>
    </row>
    <row r="21" spans="6:25">
      <c r="F21" s="105"/>
      <c r="G21" s="106"/>
      <c r="H21" s="107"/>
      <c r="I21" s="108"/>
      <c r="J21" s="109"/>
      <c r="Q21" s="50"/>
      <c r="R21" s="50"/>
      <c r="S21" s="50"/>
      <c r="T21" s="50"/>
      <c r="U21" s="50"/>
    </row>
    <row r="22" spans="6:25">
      <c r="F22" s="105"/>
      <c r="G22" s="106"/>
      <c r="H22" s="107"/>
      <c r="I22" s="108"/>
      <c r="J22" s="109"/>
      <c r="M22"/>
      <c r="N22"/>
      <c r="O22"/>
      <c r="P22"/>
      <c r="Q22" s="50"/>
      <c r="R22" s="50"/>
      <c r="S22" s="50"/>
      <c r="T22" s="50"/>
      <c r="U22" s="50"/>
    </row>
    <row r="23" spans="6:25">
      <c r="F23" s="105"/>
      <c r="G23" s="106"/>
      <c r="H23" s="107"/>
      <c r="I23" s="108"/>
      <c r="J23" s="109"/>
      <c r="M23"/>
      <c r="N23"/>
      <c r="O23"/>
      <c r="P23"/>
      <c r="Q23" s="50"/>
      <c r="R23" s="50"/>
      <c r="S23" s="50"/>
      <c r="T23" s="50"/>
      <c r="U23" s="50"/>
    </row>
    <row r="24" spans="6:25">
      <c r="F24" s="105"/>
      <c r="G24" s="106"/>
      <c r="H24" s="107"/>
      <c r="I24" s="108"/>
      <c r="J24" s="109"/>
      <c r="M24" s="103"/>
      <c r="N24" s="103"/>
      <c r="O24" s="103"/>
      <c r="P24" s="103"/>
      <c r="Q24" s="50"/>
      <c r="R24" s="50"/>
      <c r="S24" s="50"/>
      <c r="T24" s="50"/>
      <c r="U24" s="50"/>
    </row>
    <row r="25" spans="6:25">
      <c r="F25" s="105"/>
      <c r="G25" s="106"/>
      <c r="H25" s="107"/>
      <c r="I25" s="108"/>
      <c r="J25" s="109"/>
      <c r="K25" s="15"/>
      <c r="L25" s="15"/>
      <c r="M25" s="39">
        <f>COS(O8)</f>
        <v>1</v>
      </c>
      <c r="N25" s="39">
        <f>-(SIN(O8))*COS(R8)</f>
        <v>0</v>
      </c>
      <c r="O25" s="39">
        <f>SIN(O8)*SIN(R8)</f>
        <v>0</v>
      </c>
      <c r="P25" s="39">
        <f>Q8*COS(O8)</f>
        <v>-0.28000000000000003</v>
      </c>
      <c r="Q25" s="50"/>
      <c r="R25" s="50"/>
      <c r="S25" s="50"/>
      <c r="T25" s="50"/>
      <c r="U25" s="51"/>
      <c r="V25" s="52">
        <f t="array" ref="V25:Y28">MMULT(M17:P20,M25:P28)</f>
        <v>1</v>
      </c>
      <c r="W25" s="52">
        <v>0</v>
      </c>
      <c r="X25" s="52">
        <v>0</v>
      </c>
      <c r="Y25" s="54">
        <v>-0.28000000000000003</v>
      </c>
    </row>
    <row r="26" spans="6:25">
      <c r="F26" s="105"/>
      <c r="G26" s="106"/>
      <c r="H26" s="107"/>
      <c r="I26" s="108"/>
      <c r="J26" s="15"/>
      <c r="K26" s="15"/>
      <c r="L26" s="15"/>
      <c r="M26" s="39">
        <f>SIN(O8)</f>
        <v>0</v>
      </c>
      <c r="N26" s="39">
        <f>COS(O8)*COS(R8)</f>
        <v>1</v>
      </c>
      <c r="O26" s="39">
        <f>-(COS(O8))*SIN(R8)</f>
        <v>0</v>
      </c>
      <c r="P26" s="39">
        <f>Q8*SIN(O8)</f>
        <v>0</v>
      </c>
      <c r="Q26" s="50"/>
      <c r="R26" s="50"/>
      <c r="S26" s="50"/>
      <c r="T26" s="50"/>
      <c r="U26" s="51"/>
      <c r="V26" s="52">
        <v>0</v>
      </c>
      <c r="W26" s="52">
        <v>-3.4914562560550699E-15</v>
      </c>
      <c r="X26" s="52">
        <v>-1</v>
      </c>
      <c r="Y26" s="55">
        <v>0</v>
      </c>
    </row>
    <row r="27" spans="6:25">
      <c r="F27" s="105"/>
      <c r="G27" s="106"/>
      <c r="H27" s="107"/>
      <c r="I27" s="108"/>
      <c r="J27" s="15"/>
      <c r="K27" s="15"/>
      <c r="L27" s="15"/>
      <c r="M27" s="39">
        <v>0</v>
      </c>
      <c r="N27" s="39">
        <f>SIN(R8)</f>
        <v>0</v>
      </c>
      <c r="O27" s="39">
        <f>COS(R8)</f>
        <v>1</v>
      </c>
      <c r="P27" s="39">
        <f>P8</f>
        <v>0</v>
      </c>
      <c r="Q27" s="50"/>
      <c r="R27" s="50"/>
      <c r="S27" s="50"/>
      <c r="T27" s="50"/>
      <c r="U27" s="51"/>
      <c r="V27" s="52">
        <v>0</v>
      </c>
      <c r="W27" s="52">
        <v>1</v>
      </c>
      <c r="X27" s="52">
        <v>6.1232339957367697E-17</v>
      </c>
      <c r="Y27" s="56">
        <v>0.14000000000000001</v>
      </c>
    </row>
    <row r="28" spans="6:25">
      <c r="F28" s="105"/>
      <c r="G28" s="106"/>
      <c r="H28" s="107"/>
      <c r="I28" s="108"/>
      <c r="J28" s="15"/>
      <c r="K28" s="15"/>
      <c r="L28" s="15"/>
      <c r="M28" s="39">
        <v>0</v>
      </c>
      <c r="N28" s="39">
        <v>0</v>
      </c>
      <c r="O28" s="39">
        <v>0</v>
      </c>
      <c r="P28" s="39">
        <v>1</v>
      </c>
      <c r="Q28" s="50"/>
      <c r="R28" s="50"/>
      <c r="S28" s="50"/>
      <c r="T28" s="50"/>
      <c r="U28" s="51"/>
      <c r="V28" s="52">
        <v>0</v>
      </c>
      <c r="W28" s="52">
        <v>0</v>
      </c>
      <c r="X28" s="52">
        <v>0</v>
      </c>
      <c r="Y28" s="52">
        <v>1</v>
      </c>
    </row>
    <row r="29" spans="6:25">
      <c r="F29" s="105"/>
      <c r="G29" s="106"/>
      <c r="H29" s="107"/>
      <c r="I29" s="108"/>
      <c r="Q29" s="50"/>
      <c r="R29" s="50"/>
      <c r="S29" s="50"/>
      <c r="T29" s="50"/>
      <c r="U29" s="50"/>
      <c r="V29" s="53"/>
      <c r="W29" s="53"/>
      <c r="X29" s="53"/>
      <c r="Y29" s="53"/>
    </row>
    <row r="30" spans="6:25">
      <c r="F30" s="105"/>
      <c r="G30" s="106"/>
      <c r="H30" s="107"/>
      <c r="I30" s="40"/>
      <c r="M30"/>
      <c r="N30"/>
      <c r="O30"/>
      <c r="P30"/>
      <c r="Q30" s="50"/>
      <c r="R30" s="50"/>
      <c r="S30" s="50"/>
      <c r="T30" s="50"/>
      <c r="U30" s="50"/>
      <c r="V30" s="53"/>
      <c r="W30" s="53"/>
      <c r="X30" s="53"/>
      <c r="Y30" s="53"/>
    </row>
    <row r="31" spans="6:25">
      <c r="F31" s="105"/>
      <c r="G31" s="106"/>
      <c r="H31" s="107"/>
      <c r="I31" s="20"/>
      <c r="M31"/>
      <c r="N31"/>
      <c r="O31"/>
      <c r="P31"/>
      <c r="Q31" s="50"/>
      <c r="R31" s="50"/>
      <c r="S31" s="50"/>
      <c r="T31" s="50"/>
      <c r="U31" s="50"/>
      <c r="V31" s="53"/>
      <c r="W31" s="53"/>
      <c r="X31" s="53"/>
      <c r="Y31" s="53"/>
    </row>
    <row r="32" spans="6:25">
      <c r="F32" s="105"/>
      <c r="G32" s="106"/>
      <c r="H32" s="107"/>
      <c r="I32" s="20"/>
      <c r="M32" s="41"/>
      <c r="N32" s="41"/>
      <c r="O32" s="41"/>
      <c r="P32" s="41"/>
      <c r="Q32" s="50"/>
      <c r="R32" s="50"/>
      <c r="S32" s="50"/>
      <c r="T32" s="50"/>
      <c r="U32" s="50"/>
      <c r="V32" s="53"/>
      <c r="W32" s="53"/>
      <c r="X32" s="53"/>
      <c r="Y32" s="53"/>
    </row>
    <row r="33" spans="6:43">
      <c r="F33" s="105"/>
      <c r="G33" s="106"/>
      <c r="H33" s="107"/>
      <c r="I33" s="20"/>
      <c r="J33" s="20"/>
      <c r="K33" s="20"/>
      <c r="L33" s="20"/>
      <c r="M33" s="42">
        <f>COS(O9)</f>
        <v>1</v>
      </c>
      <c r="N33" s="42">
        <f>-(SIN(O9))*COS(R9)</f>
        <v>0</v>
      </c>
      <c r="O33" s="42">
        <f>SIN(O9)*SIN(R9)</f>
        <v>0</v>
      </c>
      <c r="P33" s="42">
        <f>Q9*COS(O9)</f>
        <v>-0.24</v>
      </c>
      <c r="Q33" s="50"/>
      <c r="R33" s="50"/>
      <c r="S33" s="50"/>
      <c r="T33" s="50"/>
      <c r="U33" s="50"/>
      <c r="V33" s="52">
        <f t="array" ref="V33:Y36">MMULT(V25:Y28,M33:P36)</f>
        <v>1</v>
      </c>
      <c r="W33" s="52">
        <v>0</v>
      </c>
      <c r="X33" s="52">
        <v>0</v>
      </c>
      <c r="Y33" s="54">
        <v>-0.52</v>
      </c>
    </row>
    <row r="34" spans="6:43">
      <c r="F34" s="105"/>
      <c r="G34" s="106"/>
      <c r="H34" s="107"/>
      <c r="I34" s="20"/>
      <c r="J34" s="20"/>
      <c r="K34" s="20"/>
      <c r="L34" s="20"/>
      <c r="M34" s="42">
        <f>SIN(O9)</f>
        <v>0</v>
      </c>
      <c r="N34" s="42">
        <f>COS(O9)*COS(R9)</f>
        <v>1</v>
      </c>
      <c r="O34" s="42">
        <f>-(COS(O9))*SIN(R9)</f>
        <v>0</v>
      </c>
      <c r="P34" s="42">
        <f>Q9*SIN(O9)</f>
        <v>0</v>
      </c>
      <c r="Q34" s="50"/>
      <c r="R34" s="50"/>
      <c r="S34" s="50"/>
      <c r="T34" s="50"/>
      <c r="U34" s="50"/>
      <c r="V34" s="52">
        <v>0</v>
      </c>
      <c r="W34" s="52">
        <v>-3.4914562560550699E-15</v>
      </c>
      <c r="X34" s="52">
        <v>-1</v>
      </c>
      <c r="Y34" s="55">
        <v>0</v>
      </c>
    </row>
    <row r="35" spans="6:43">
      <c r="F35" s="105"/>
      <c r="G35" s="106"/>
      <c r="H35" s="107"/>
      <c r="I35" s="20"/>
      <c r="J35" s="20"/>
      <c r="K35" s="20"/>
      <c r="L35" s="20"/>
      <c r="M35" s="42">
        <v>0</v>
      </c>
      <c r="N35" s="42">
        <f>SIN(R9)</f>
        <v>0</v>
      </c>
      <c r="O35" s="42">
        <f>COS(R9)</f>
        <v>1</v>
      </c>
      <c r="P35" s="42">
        <f>P9</f>
        <v>0</v>
      </c>
      <c r="Q35" s="50"/>
      <c r="R35" s="50"/>
      <c r="S35" s="50"/>
      <c r="T35" s="50"/>
      <c r="U35" s="50"/>
      <c r="V35" s="52">
        <v>0</v>
      </c>
      <c r="W35" s="52">
        <v>1</v>
      </c>
      <c r="X35" s="52">
        <v>6.1232339957367697E-17</v>
      </c>
      <c r="Y35" s="56">
        <v>0.14000000000000001</v>
      </c>
    </row>
    <row r="36" spans="6:43" ht="17.399999999999999" customHeight="1">
      <c r="F36" s="105"/>
      <c r="G36" s="106"/>
      <c r="H36" s="107"/>
      <c r="I36" s="20"/>
      <c r="J36" s="20"/>
      <c r="K36" s="20"/>
      <c r="L36" s="20"/>
      <c r="M36" s="42">
        <v>0</v>
      </c>
      <c r="N36" s="42">
        <v>0</v>
      </c>
      <c r="O36" s="42">
        <v>0</v>
      </c>
      <c r="P36" s="42">
        <v>1</v>
      </c>
      <c r="Q36" s="50"/>
      <c r="R36" s="50"/>
      <c r="S36" s="50"/>
      <c r="T36" s="50"/>
      <c r="U36" s="50"/>
      <c r="V36" s="52">
        <v>0</v>
      </c>
      <c r="W36" s="52">
        <v>0</v>
      </c>
      <c r="X36" s="52">
        <v>0</v>
      </c>
      <c r="Y36" s="52">
        <v>1</v>
      </c>
      <c r="AB36" s="135" t="s">
        <v>41</v>
      </c>
      <c r="AC36" s="114"/>
      <c r="AD36" s="114"/>
    </row>
    <row r="37" spans="6:43" ht="13.95" customHeight="1">
      <c r="F37" s="105"/>
      <c r="G37" s="106"/>
      <c r="H37" s="107"/>
      <c r="V37" s="53"/>
      <c r="W37" s="53"/>
      <c r="X37" s="53"/>
      <c r="Y37" s="53"/>
      <c r="AB37" s="114"/>
      <c r="AC37" s="114"/>
      <c r="AD37" s="114"/>
    </row>
    <row r="38" spans="6:43">
      <c r="F38" s="105"/>
      <c r="G38" s="106"/>
      <c r="H38" s="3"/>
      <c r="M38"/>
      <c r="N38"/>
      <c r="O38"/>
      <c r="P38"/>
      <c r="V38" s="53"/>
      <c r="W38" s="53"/>
      <c r="X38" s="53"/>
      <c r="Y38" s="53"/>
      <c r="AB38" s="114"/>
      <c r="AC38" s="114"/>
      <c r="AD38" s="114"/>
    </row>
    <row r="39" spans="6:43">
      <c r="F39" s="105"/>
      <c r="G39" s="106"/>
      <c r="H39" s="3"/>
      <c r="M39"/>
      <c r="N39"/>
      <c r="O39"/>
      <c r="P39"/>
      <c r="V39" s="53"/>
      <c r="W39" s="53"/>
      <c r="X39" s="53"/>
      <c r="Y39" s="53"/>
      <c r="AB39" s="57" t="s">
        <v>27</v>
      </c>
      <c r="AC39" s="57" t="s">
        <v>28</v>
      </c>
      <c r="AD39" s="57" t="s">
        <v>29</v>
      </c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</row>
    <row r="40" spans="6:43">
      <c r="F40" s="105"/>
      <c r="G40" s="106"/>
      <c r="H40" s="3"/>
      <c r="M40" s="37"/>
      <c r="N40" s="37"/>
      <c r="O40" s="37"/>
      <c r="P40" s="37"/>
      <c r="V40" s="53"/>
      <c r="W40" s="53"/>
      <c r="X40" s="53"/>
      <c r="Y40" s="53"/>
      <c r="AB40" s="57">
        <f>P17</f>
        <v>0</v>
      </c>
      <c r="AC40" s="57">
        <f>P18</f>
        <v>0</v>
      </c>
      <c r="AD40" s="57">
        <f>P19</f>
        <v>0.14000000000000001</v>
      </c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</row>
    <row r="41" spans="6:43">
      <c r="F41" s="105"/>
      <c r="G41" s="106"/>
      <c r="H41" s="3"/>
      <c r="I41" s="3"/>
      <c r="J41" s="3"/>
      <c r="K41" s="3"/>
      <c r="L41" s="3"/>
      <c r="M41" s="43">
        <f>COS(O10)</f>
        <v>1</v>
      </c>
      <c r="N41" s="43">
        <f>-(SIN(O10))*COS(R10)</f>
        <v>0</v>
      </c>
      <c r="O41" s="43">
        <f>SIN(O10)*SIN(R10)</f>
        <v>0</v>
      </c>
      <c r="P41" s="43">
        <f>Q10*COS(O10)</f>
        <v>0</v>
      </c>
      <c r="V41" s="52">
        <f t="array" ref="V41:Y44">MMULT(V33:Y36,M41:P44)</f>
        <v>1</v>
      </c>
      <c r="W41" s="52">
        <v>0</v>
      </c>
      <c r="X41" s="52">
        <v>0</v>
      </c>
      <c r="Y41" s="54">
        <v>-0.52</v>
      </c>
      <c r="AB41" s="58">
        <f>Y25</f>
        <v>-0.28000000000000003</v>
      </c>
      <c r="AC41" s="58">
        <f>Y26</f>
        <v>0</v>
      </c>
      <c r="AD41" s="58">
        <f>Y27</f>
        <v>0.14000000000000001</v>
      </c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</row>
    <row r="42" spans="6:43">
      <c r="F42" s="105"/>
      <c r="G42" s="106"/>
      <c r="H42" s="3"/>
      <c r="I42" s="3"/>
      <c r="J42" s="3"/>
      <c r="K42" s="3"/>
      <c r="L42" s="3"/>
      <c r="M42" s="43">
        <f>SIN(O10)</f>
        <v>0</v>
      </c>
      <c r="N42" s="43">
        <f>COS(O10)*COS(R10)</f>
        <v>6.1232339957367697E-17</v>
      </c>
      <c r="O42" s="43">
        <f>-(COS(O10))*SIN(R10)</f>
        <v>-1</v>
      </c>
      <c r="P42" s="43">
        <f>Q10*SIN(O10)</f>
        <v>0</v>
      </c>
      <c r="V42" s="52">
        <v>0</v>
      </c>
      <c r="W42" s="52">
        <v>-1</v>
      </c>
      <c r="X42" s="52">
        <v>3.4302239160977024E-15</v>
      </c>
      <c r="Y42" s="55">
        <v>-0.10199999999999999</v>
      </c>
      <c r="AB42" s="58">
        <f>Y33</f>
        <v>-0.52</v>
      </c>
      <c r="AC42" s="58">
        <f>Y34</f>
        <v>0</v>
      </c>
      <c r="AD42" s="58">
        <f>Y35</f>
        <v>0.14000000000000001</v>
      </c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</row>
    <row r="43" spans="6:43">
      <c r="F43" s="105"/>
      <c r="G43" s="106"/>
      <c r="H43" s="3"/>
      <c r="I43" s="3"/>
      <c r="J43" s="3"/>
      <c r="K43" s="3"/>
      <c r="L43" s="3"/>
      <c r="M43" s="43">
        <v>0</v>
      </c>
      <c r="N43" s="43">
        <f>SIN(R10)</f>
        <v>1</v>
      </c>
      <c r="O43" s="43">
        <f>COS(R10)</f>
        <v>6.1232339957367697E-17</v>
      </c>
      <c r="P43" s="44">
        <f>P10</f>
        <v>0.10199999999999999</v>
      </c>
      <c r="V43" s="52">
        <v>0</v>
      </c>
      <c r="W43" s="52">
        <v>1.2246467991473539E-16</v>
      </c>
      <c r="X43" s="52">
        <v>-1</v>
      </c>
      <c r="Y43" s="56">
        <v>0.14000000000000001</v>
      </c>
      <c r="AB43" s="58">
        <f>Y41</f>
        <v>-0.52</v>
      </c>
      <c r="AC43" s="58">
        <f>Y42</f>
        <v>-0.10199999999999999</v>
      </c>
      <c r="AD43" s="58">
        <f>Y43</f>
        <v>0.14000000000000001</v>
      </c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</row>
    <row r="44" spans="6:43">
      <c r="F44" s="105"/>
      <c r="G44" s="106"/>
      <c r="H44" s="3"/>
      <c r="I44" s="3"/>
      <c r="J44" s="3"/>
      <c r="K44" s="3"/>
      <c r="L44" s="3"/>
      <c r="M44" s="43">
        <v>0</v>
      </c>
      <c r="N44" s="43">
        <v>0</v>
      </c>
      <c r="O44" s="43">
        <v>0</v>
      </c>
      <c r="P44" s="43">
        <v>1</v>
      </c>
      <c r="V44" s="52">
        <v>0</v>
      </c>
      <c r="W44" s="52">
        <v>0</v>
      </c>
      <c r="X44" s="52">
        <v>0</v>
      </c>
      <c r="Y44" s="52">
        <v>1</v>
      </c>
      <c r="AB44" s="58">
        <f>Y49</f>
        <v>-0.52</v>
      </c>
      <c r="AC44" s="58">
        <f>Y50</f>
        <v>-0.10199999999999965</v>
      </c>
      <c r="AD44" s="58">
        <f>Y51</f>
        <v>3.800000000000002E-2</v>
      </c>
    </row>
    <row r="45" spans="6:43">
      <c r="F45" s="105"/>
      <c r="G45" s="106"/>
      <c r="V45" s="53"/>
      <c r="W45" s="53"/>
      <c r="X45" s="53"/>
      <c r="Y45" s="53"/>
      <c r="AB45" s="58">
        <f>Y57</f>
        <v>-0.52</v>
      </c>
      <c r="AC45" s="58">
        <f>Y58</f>
        <v>-0.20199999999999965</v>
      </c>
      <c r="AD45" s="58">
        <f>Y59</f>
        <v>3.8000000000000027E-2</v>
      </c>
    </row>
    <row r="46" spans="6:43">
      <c r="F46" s="105"/>
      <c r="G46" s="4"/>
      <c r="M46"/>
      <c r="N46"/>
      <c r="O46"/>
      <c r="P46"/>
      <c r="V46" s="53"/>
      <c r="W46" s="53"/>
      <c r="X46" s="53"/>
      <c r="Y46" s="53"/>
    </row>
    <row r="47" spans="6:43">
      <c r="F47" s="105"/>
      <c r="G47" s="4"/>
      <c r="M47"/>
      <c r="N47"/>
      <c r="O47"/>
      <c r="P47"/>
      <c r="V47" s="53"/>
      <c r="W47" s="53"/>
      <c r="X47" s="53"/>
      <c r="Y47" s="53"/>
    </row>
    <row r="48" spans="6:43">
      <c r="F48" s="105"/>
      <c r="G48" s="4"/>
      <c r="M48" s="41"/>
      <c r="N48" s="41"/>
      <c r="O48" s="41"/>
      <c r="P48" s="41"/>
      <c r="V48" s="53"/>
      <c r="W48" s="53"/>
      <c r="X48" s="53"/>
      <c r="Y48" s="53"/>
      <c r="AB48" s="57" t="s">
        <v>30</v>
      </c>
      <c r="AC48" s="57" t="s">
        <v>31</v>
      </c>
      <c r="AD48" s="57" t="s">
        <v>32</v>
      </c>
    </row>
    <row r="49" spans="6:30">
      <c r="F49" s="105"/>
      <c r="G49" s="4"/>
      <c r="H49" s="4"/>
      <c r="I49" s="4"/>
      <c r="J49" s="4"/>
      <c r="K49" s="4"/>
      <c r="L49" s="4"/>
      <c r="M49" s="45">
        <f>COS(O11)</f>
        <v>1</v>
      </c>
      <c r="N49" s="45">
        <f>-(SIN(O11))*COS(R11)</f>
        <v>0</v>
      </c>
      <c r="O49" s="45">
        <f>SIN(O11)*SIN(R11)</f>
        <v>0</v>
      </c>
      <c r="P49" s="45">
        <f>Q11*COS(O11)</f>
        <v>0</v>
      </c>
      <c r="V49" s="52">
        <f t="array" ref="V49:Y52">MMULT(V41:Y44,M49:P52)</f>
        <v>1</v>
      </c>
      <c r="W49" s="52">
        <v>0</v>
      </c>
      <c r="X49" s="52">
        <v>0</v>
      </c>
      <c r="Y49" s="54">
        <v>-0.52</v>
      </c>
      <c r="AB49" s="58">
        <f>ATAN2(-V59,SQRT(POWER(V57,2)+POWER(V58,2)))</f>
        <v>1.5707963267948966</v>
      </c>
      <c r="AC49" s="58">
        <f>ATAN2(V58/COS(AB49),V57/COS(AB49))</f>
        <v>1.5707963267948966</v>
      </c>
      <c r="AD49" s="58">
        <f>ATAN2(W59/COS(AB49),X59/COS(AB49))</f>
        <v>6.1232339957367697E-17</v>
      </c>
    </row>
    <row r="50" spans="6:30">
      <c r="F50" s="105"/>
      <c r="G50" s="4"/>
      <c r="H50" s="4"/>
      <c r="I50" s="4"/>
      <c r="J50" s="4"/>
      <c r="K50" s="4"/>
      <c r="L50" s="4"/>
      <c r="M50" s="45">
        <f>SIN(O11)</f>
        <v>0</v>
      </c>
      <c r="N50" s="45">
        <f>COS(O11)*COS(R11)</f>
        <v>6.1232339957367697E-17</v>
      </c>
      <c r="O50" s="45">
        <f>-(COS(O11))*SIN(R11)</f>
        <v>1</v>
      </c>
      <c r="P50" s="45">
        <f>Q11*SIN(O11)</f>
        <v>0</v>
      </c>
      <c r="V50" s="52">
        <v>0</v>
      </c>
      <c r="W50" s="52">
        <v>-3.4914562560550699E-15</v>
      </c>
      <c r="X50" s="52">
        <v>-1</v>
      </c>
      <c r="Y50" s="55">
        <v>-0.10199999999999965</v>
      </c>
      <c r="AB50" s="58">
        <f>DEGREES(AB49)</f>
        <v>90</v>
      </c>
      <c r="AC50" s="58">
        <f>DEGREES(AC49)</f>
        <v>90</v>
      </c>
      <c r="AD50" s="58">
        <f>DEGREES(AD49)</f>
        <v>3.5083546492674403E-15</v>
      </c>
    </row>
    <row r="51" spans="6:30">
      <c r="F51" s="105"/>
      <c r="G51" s="4"/>
      <c r="H51" s="4"/>
      <c r="I51" s="4"/>
      <c r="J51" s="4"/>
      <c r="K51" s="4"/>
      <c r="L51" s="4"/>
      <c r="M51" s="45">
        <v>0</v>
      </c>
      <c r="N51" s="45">
        <f>SIN(R11)</f>
        <v>-1</v>
      </c>
      <c r="O51" s="45">
        <f>COS(R11)</f>
        <v>6.1232339957367697E-17</v>
      </c>
      <c r="P51" s="46">
        <f>P11</f>
        <v>0.10199999999999999</v>
      </c>
      <c r="V51" s="52">
        <v>0</v>
      </c>
      <c r="W51" s="52">
        <v>1</v>
      </c>
      <c r="X51" s="52">
        <v>6.1232339957367697E-17</v>
      </c>
      <c r="Y51" s="56">
        <v>3.800000000000002E-2</v>
      </c>
    </row>
    <row r="52" spans="6:30">
      <c r="F52" s="105"/>
      <c r="G52" s="4"/>
      <c r="H52" s="4"/>
      <c r="I52" s="4"/>
      <c r="J52" s="4"/>
      <c r="K52" s="4"/>
      <c r="L52" s="4"/>
      <c r="M52" s="45">
        <v>0</v>
      </c>
      <c r="N52" s="45">
        <v>0</v>
      </c>
      <c r="O52" s="45">
        <v>0</v>
      </c>
      <c r="P52" s="45">
        <v>1</v>
      </c>
      <c r="V52" s="52">
        <v>0</v>
      </c>
      <c r="W52" s="52">
        <v>0</v>
      </c>
      <c r="X52" s="52">
        <v>0</v>
      </c>
      <c r="Y52" s="52">
        <v>1</v>
      </c>
    </row>
    <row r="53" spans="6:30">
      <c r="F53" s="105"/>
      <c r="V53" s="53"/>
      <c r="W53" s="53"/>
      <c r="X53" s="53"/>
      <c r="Y53" s="53"/>
    </row>
    <row r="54" spans="6:30">
      <c r="F54" s="5"/>
      <c r="M54" s="47" t="s">
        <v>33</v>
      </c>
      <c r="N54" s="47"/>
      <c r="O54" s="47"/>
      <c r="P54" s="47"/>
      <c r="V54" s="53"/>
      <c r="W54" s="53"/>
      <c r="X54" s="53"/>
      <c r="Y54" s="53"/>
    </row>
    <row r="55" spans="6:30">
      <c r="F55" s="5"/>
      <c r="M55" s="47"/>
      <c r="N55" s="47"/>
      <c r="O55" s="47"/>
      <c r="P55" s="47"/>
      <c r="V55" s="53"/>
      <c r="W55" s="53"/>
      <c r="X55" s="53"/>
      <c r="Y55" s="53"/>
    </row>
    <row r="56" spans="6:30">
      <c r="F56" s="5"/>
      <c r="M56"/>
      <c r="N56" s="47"/>
      <c r="O56" s="47"/>
      <c r="P56" s="47"/>
      <c r="V56" s="53"/>
      <c r="W56" s="53"/>
      <c r="X56" s="53"/>
      <c r="Y56" s="53"/>
    </row>
    <row r="57" spans="6:30">
      <c r="F57" s="5"/>
      <c r="G57" s="5"/>
      <c r="H57" s="5"/>
      <c r="I57" s="5"/>
      <c r="J57" s="5"/>
      <c r="K57" s="5"/>
      <c r="L57" s="5"/>
      <c r="M57" s="48">
        <f>COS(O12)</f>
        <v>1</v>
      </c>
      <c r="N57" s="48">
        <f>-(SIN(O12))*COS(R12)</f>
        <v>0</v>
      </c>
      <c r="O57" s="48">
        <f>SIN(O12)*SIN(R12)</f>
        <v>0</v>
      </c>
      <c r="P57" s="48">
        <f>Q12*COS(O12)</f>
        <v>0</v>
      </c>
      <c r="V57" s="52">
        <f t="array" ref="V57:Y60">MMULT(V49:Y52,M57:P60)</f>
        <v>1</v>
      </c>
      <c r="W57" s="52">
        <v>0</v>
      </c>
      <c r="X57" s="52">
        <v>0</v>
      </c>
      <c r="Y57" s="54">
        <v>-0.52</v>
      </c>
    </row>
    <row r="58" spans="6:30">
      <c r="F58" s="5"/>
      <c r="G58" s="5"/>
      <c r="H58" s="5"/>
      <c r="I58" s="5"/>
      <c r="J58" s="5"/>
      <c r="K58" s="5"/>
      <c r="L58" s="5"/>
      <c r="M58" s="48">
        <f>SIN(O12)</f>
        <v>0</v>
      </c>
      <c r="N58" s="48">
        <f>COS(O12)*COS(R12)</f>
        <v>1</v>
      </c>
      <c r="O58" s="48">
        <f>-(COS(O12))*SIN(R12)</f>
        <v>0</v>
      </c>
      <c r="P58" s="48">
        <f>Q12*SIN(O12)</f>
        <v>0</v>
      </c>
      <c r="V58" s="52">
        <v>0</v>
      </c>
      <c r="W58" s="52">
        <v>-3.4914562560550699E-15</v>
      </c>
      <c r="X58" s="52">
        <v>-1</v>
      </c>
      <c r="Y58" s="55">
        <v>-0.20199999999999965</v>
      </c>
    </row>
    <row r="59" spans="6:30">
      <c r="F59" s="5"/>
      <c r="G59" s="5"/>
      <c r="H59" s="5"/>
      <c r="I59" s="5"/>
      <c r="J59" s="5"/>
      <c r="K59" s="5"/>
      <c r="L59" s="5"/>
      <c r="M59" s="48">
        <v>0</v>
      </c>
      <c r="N59" s="48">
        <f>SIN(R12)</f>
        <v>0</v>
      </c>
      <c r="O59" s="48">
        <f>COS(R12)</f>
        <v>1</v>
      </c>
      <c r="P59" s="49">
        <f>P12</f>
        <v>0.1</v>
      </c>
      <c r="V59" s="52">
        <v>0</v>
      </c>
      <c r="W59" s="52">
        <v>1</v>
      </c>
      <c r="X59" s="52">
        <v>6.1232339957367697E-17</v>
      </c>
      <c r="Y59" s="56">
        <v>3.8000000000000027E-2</v>
      </c>
    </row>
    <row r="60" spans="6:30">
      <c r="F60" s="5"/>
      <c r="G60" s="5"/>
      <c r="H60" s="5"/>
      <c r="I60" s="5"/>
      <c r="J60" s="5"/>
      <c r="K60" s="5"/>
      <c r="L60" s="5"/>
      <c r="M60" s="48">
        <v>0</v>
      </c>
      <c r="N60" s="48">
        <v>0</v>
      </c>
      <c r="O60" s="48">
        <v>0</v>
      </c>
      <c r="P60" s="48">
        <v>1</v>
      </c>
      <c r="V60" s="52">
        <v>0</v>
      </c>
      <c r="W60" s="52">
        <v>0</v>
      </c>
      <c r="X60" s="52">
        <v>0</v>
      </c>
      <c r="Y60" s="52">
        <v>1</v>
      </c>
    </row>
    <row r="64" spans="6:30" ht="15" customHeight="1"/>
  </sheetData>
  <mergeCells count="12">
    <mergeCell ref="AB36:AD38"/>
    <mergeCell ref="M1:R1"/>
    <mergeCell ref="M5:R5"/>
    <mergeCell ref="M24:P24"/>
    <mergeCell ref="F13:F53"/>
    <mergeCell ref="G13:G45"/>
    <mergeCell ref="H13:H37"/>
    <mergeCell ref="I13:I29"/>
    <mergeCell ref="J11:J25"/>
    <mergeCell ref="K9:K20"/>
    <mergeCell ref="L18:L19"/>
    <mergeCell ref="O3:O4"/>
  </mergeCells>
  <phoneticPr fontId="23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Scroll Bar 1">
              <controlPr defaultSize="0" autoPict="0">
                <anchor moveWithCells="1">
                  <from>
                    <xdr:col>20</xdr:col>
                    <xdr:colOff>198120</xdr:colOff>
                    <xdr:row>5</xdr:row>
                    <xdr:rowOff>144780</xdr:rowOff>
                  </from>
                  <to>
                    <xdr:col>25</xdr:col>
                    <xdr:colOff>7620</xdr:colOff>
                    <xdr:row>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4" name="Scroll Bar 2">
              <controlPr defaultSize="0" autoPict="0">
                <anchor moveWithCells="1">
                  <from>
                    <xdr:col>20</xdr:col>
                    <xdr:colOff>198120</xdr:colOff>
                    <xdr:row>6</xdr:row>
                    <xdr:rowOff>152400</xdr:rowOff>
                  </from>
                  <to>
                    <xdr:col>25</xdr:col>
                    <xdr:colOff>7620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5" name="Scroll Bar 5">
              <controlPr defaultSize="0" autoPict="0">
                <anchor moveWithCells="1">
                  <from>
                    <xdr:col>21</xdr:col>
                    <xdr:colOff>0</xdr:colOff>
                    <xdr:row>8</xdr:row>
                    <xdr:rowOff>175260</xdr:rowOff>
                  </from>
                  <to>
                    <xdr:col>25</xdr:col>
                    <xdr:colOff>22860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6" name="Scroll Bar 12">
              <controlPr defaultSize="0" autoPict="0">
                <anchor moveWithCells="1">
                  <from>
                    <xdr:col>21</xdr:col>
                    <xdr:colOff>0</xdr:colOff>
                    <xdr:row>9</xdr:row>
                    <xdr:rowOff>175260</xdr:rowOff>
                  </from>
                  <to>
                    <xdr:col>25</xdr:col>
                    <xdr:colOff>22860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7" name="Scroll Bar 13">
              <controlPr defaultSize="0" autoPict="0">
                <anchor moveWithCells="1">
                  <from>
                    <xdr:col>21</xdr:col>
                    <xdr:colOff>7620</xdr:colOff>
                    <xdr:row>7</xdr:row>
                    <xdr:rowOff>152400</xdr:rowOff>
                  </from>
                  <to>
                    <xdr:col>25</xdr:col>
                    <xdr:colOff>22860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8" name="Scroll Bar 15">
              <controlPr defaultSize="0" autoPict="0">
                <anchor moveWithCells="1">
                  <from>
                    <xdr:col>21</xdr:col>
                    <xdr:colOff>0</xdr:colOff>
                    <xdr:row>11</xdr:row>
                    <xdr:rowOff>0</xdr:rowOff>
                  </from>
                  <to>
                    <xdr:col>25</xdr:col>
                    <xdr:colOff>22860</xdr:colOff>
                    <xdr:row>12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F1:AQ64"/>
  <sheetViews>
    <sheetView zoomScale="70" zoomScaleNormal="70" workbookViewId="0">
      <selection activeCell="AA52" sqref="AA52"/>
    </sheetView>
  </sheetViews>
  <sheetFormatPr defaultColWidth="11.3984375" defaultRowHeight="17.399999999999999"/>
  <cols>
    <col min="1" max="12" width="2.69921875" style="1" customWidth="1"/>
    <col min="13" max="13" width="18.796875" style="1" customWidth="1"/>
    <col min="14" max="14" width="12.69921875" style="1" customWidth="1"/>
    <col min="15" max="15" width="13.8984375" style="1" customWidth="1"/>
    <col min="16" max="17" width="11.3984375" style="1"/>
    <col min="18" max="18" width="14" style="1" customWidth="1"/>
    <col min="19" max="21" width="2.69921875" style="1" customWidth="1"/>
    <col min="22" max="22" width="14.19921875" style="2" customWidth="1"/>
    <col min="23" max="24" width="14.296875" style="2" customWidth="1"/>
    <col min="25" max="25" width="13.296875" style="2" customWidth="1"/>
    <col min="26" max="28" width="11.3984375" style="1"/>
    <col min="29" max="30" width="12" style="1" customWidth="1"/>
    <col min="31" max="16384" width="11.3984375" style="1"/>
  </cols>
  <sheetData>
    <row r="1" spans="6:27" ht="22.95" customHeight="1">
      <c r="M1" s="101" t="s">
        <v>0</v>
      </c>
      <c r="N1" s="101"/>
      <c r="O1" s="101"/>
      <c r="P1" s="101"/>
      <c r="Q1" s="101"/>
      <c r="R1" s="101"/>
      <c r="V1" s="127"/>
      <c r="W1" s="127"/>
      <c r="X1" s="127"/>
      <c r="Y1" s="127"/>
      <c r="Z1" s="127"/>
      <c r="AA1" s="127"/>
    </row>
    <row r="2" spans="6:27" ht="14.4" customHeight="1">
      <c r="M2" s="2"/>
      <c r="N2" s="2"/>
      <c r="O2" s="6"/>
      <c r="P2" s="6"/>
      <c r="Q2" s="6"/>
      <c r="R2" s="6"/>
      <c r="V2" s="127"/>
      <c r="W2" s="127"/>
      <c r="X2" s="127"/>
      <c r="Y2" s="127"/>
      <c r="Z2" s="127"/>
      <c r="AA2" s="127"/>
    </row>
    <row r="3" spans="6:27" ht="13.95" customHeight="1">
      <c r="O3" s="112" t="s">
        <v>14</v>
      </c>
      <c r="P3" s="6"/>
      <c r="Q3" s="6"/>
      <c r="R3" s="6"/>
      <c r="V3" s="127"/>
      <c r="W3" s="127"/>
      <c r="X3" s="127"/>
      <c r="Y3" s="127"/>
      <c r="Z3" s="127"/>
      <c r="AA3" s="127"/>
    </row>
    <row r="4" spans="6:27">
      <c r="O4" s="113"/>
      <c r="P4" s="7"/>
      <c r="Q4" s="7"/>
      <c r="R4" s="7"/>
    </row>
    <row r="5" spans="6:27">
      <c r="M5" s="102" t="s">
        <v>36</v>
      </c>
      <c r="N5" s="102"/>
      <c r="O5" s="102"/>
      <c r="P5" s="102"/>
      <c r="Q5" s="102"/>
      <c r="R5" s="102"/>
    </row>
    <row r="6" spans="6:27">
      <c r="M6" s="9"/>
      <c r="N6" s="8" t="s">
        <v>15</v>
      </c>
      <c r="O6" s="8" t="s">
        <v>16</v>
      </c>
      <c r="P6" s="8" t="s">
        <v>17</v>
      </c>
      <c r="Q6" s="8" t="s">
        <v>18</v>
      </c>
      <c r="R6" s="8" t="s">
        <v>19</v>
      </c>
    </row>
    <row r="7" spans="6:27">
      <c r="K7" s="10"/>
      <c r="L7" s="10"/>
      <c r="M7" s="11" t="s">
        <v>20</v>
      </c>
      <c r="N7" s="12">
        <v>0</v>
      </c>
      <c r="O7" s="13">
        <f t="shared" ref="O7:O12" si="0">RADIANS(N7)</f>
        <v>0</v>
      </c>
      <c r="P7" s="14">
        <v>0.152</v>
      </c>
      <c r="Q7" s="14">
        <v>0</v>
      </c>
      <c r="R7" s="13">
        <f>PI()/2</f>
        <v>1.5707963267949001</v>
      </c>
    </row>
    <row r="8" spans="6:27">
      <c r="J8" s="15"/>
      <c r="K8" s="15"/>
      <c r="L8" s="15"/>
      <c r="M8" s="16" t="s">
        <v>21</v>
      </c>
      <c r="N8" s="17">
        <v>0</v>
      </c>
      <c r="O8" s="18">
        <f t="shared" si="0"/>
        <v>0</v>
      </c>
      <c r="P8" s="19">
        <v>0</v>
      </c>
      <c r="Q8" s="19">
        <v>-0.42499999999999999</v>
      </c>
      <c r="R8" s="18">
        <v>0</v>
      </c>
    </row>
    <row r="9" spans="6:27">
      <c r="I9" s="20"/>
      <c r="J9" s="15"/>
      <c r="K9" s="110" t="s">
        <v>22</v>
      </c>
      <c r="L9" s="20"/>
      <c r="M9" s="21" t="s">
        <v>23</v>
      </c>
      <c r="N9" s="22">
        <v>0</v>
      </c>
      <c r="O9" s="23">
        <f t="shared" si="0"/>
        <v>0</v>
      </c>
      <c r="P9" s="24">
        <v>0</v>
      </c>
      <c r="Q9" s="24">
        <v>-0.39500000000000002</v>
      </c>
      <c r="R9" s="23">
        <v>0</v>
      </c>
    </row>
    <row r="10" spans="6:27">
      <c r="H10" s="3"/>
      <c r="I10" s="3"/>
      <c r="J10" s="15"/>
      <c r="K10" s="110"/>
      <c r="L10" s="3"/>
      <c r="M10" s="25" t="s">
        <v>24</v>
      </c>
      <c r="N10" s="26">
        <v>0</v>
      </c>
      <c r="O10" s="27">
        <f t="shared" si="0"/>
        <v>0</v>
      </c>
      <c r="P10" s="28">
        <v>0.10199999999999999</v>
      </c>
      <c r="Q10" s="28">
        <v>0</v>
      </c>
      <c r="R10" s="27">
        <f>PI()/2</f>
        <v>1.5707963267949001</v>
      </c>
    </row>
    <row r="11" spans="6:27" ht="13.95" customHeight="1">
      <c r="G11" s="4"/>
      <c r="H11" s="4"/>
      <c r="I11" s="4"/>
      <c r="J11" s="109" t="s">
        <v>22</v>
      </c>
      <c r="K11" s="110"/>
      <c r="L11" s="4"/>
      <c r="M11" s="29" t="s">
        <v>25</v>
      </c>
      <c r="N11" s="30">
        <v>0</v>
      </c>
      <c r="O11" s="31">
        <f t="shared" si="0"/>
        <v>0</v>
      </c>
      <c r="P11" s="32">
        <v>0.10199999999999999</v>
      </c>
      <c r="Q11" s="32">
        <v>0</v>
      </c>
      <c r="R11" s="31">
        <f>-PI()/2</f>
        <v>-1.5707963267949001</v>
      </c>
    </row>
    <row r="12" spans="6:27" ht="13.95" customHeight="1">
      <c r="F12" s="5"/>
      <c r="G12" s="5"/>
      <c r="H12" s="5"/>
      <c r="I12" s="5"/>
      <c r="J12" s="109"/>
      <c r="K12" s="110"/>
      <c r="L12" s="5"/>
      <c r="M12" s="33" t="s">
        <v>26</v>
      </c>
      <c r="N12" s="34">
        <v>0</v>
      </c>
      <c r="O12" s="35">
        <f t="shared" si="0"/>
        <v>0</v>
      </c>
      <c r="P12" s="36">
        <v>0.1</v>
      </c>
      <c r="Q12" s="36">
        <v>0</v>
      </c>
      <c r="R12" s="35">
        <v>0</v>
      </c>
    </row>
    <row r="13" spans="6:27" ht="13.95" customHeight="1">
      <c r="F13" s="104" t="s">
        <v>22</v>
      </c>
      <c r="G13" s="106" t="s">
        <v>22</v>
      </c>
      <c r="H13" s="107" t="s">
        <v>22</v>
      </c>
      <c r="I13" s="108" t="s">
        <v>22</v>
      </c>
      <c r="J13" s="109"/>
      <c r="K13" s="110"/>
    </row>
    <row r="14" spans="6:27">
      <c r="F14" s="105"/>
      <c r="G14" s="106"/>
      <c r="H14" s="107"/>
      <c r="I14" s="108"/>
      <c r="J14" s="109"/>
      <c r="K14" s="110"/>
      <c r="L14"/>
      <c r="M14"/>
      <c r="N14"/>
      <c r="O14"/>
      <c r="P14"/>
    </row>
    <row r="15" spans="6:27">
      <c r="F15" s="105"/>
      <c r="G15" s="106"/>
      <c r="H15" s="107"/>
      <c r="I15" s="108"/>
      <c r="J15" s="109"/>
      <c r="K15" s="110"/>
      <c r="L15"/>
      <c r="M15"/>
      <c r="N15"/>
      <c r="O15"/>
      <c r="P15"/>
    </row>
    <row r="16" spans="6:27" ht="15" customHeight="1">
      <c r="F16" s="105"/>
      <c r="G16" s="106"/>
      <c r="H16" s="107"/>
      <c r="I16" s="108"/>
      <c r="J16" s="109"/>
      <c r="K16" s="110"/>
      <c r="M16" s="37"/>
      <c r="N16" s="37"/>
      <c r="O16" s="37"/>
      <c r="P16" s="37"/>
    </row>
    <row r="17" spans="6:25">
      <c r="F17" s="105"/>
      <c r="G17" s="106"/>
      <c r="H17" s="107"/>
      <c r="I17" s="108"/>
      <c r="J17" s="109"/>
      <c r="K17" s="110"/>
      <c r="L17" s="10"/>
      <c r="M17" s="38">
        <f>COS(O7)</f>
        <v>1</v>
      </c>
      <c r="N17" s="38">
        <f>-(SIN(O7))*COS(R7)</f>
        <v>0</v>
      </c>
      <c r="O17" s="38">
        <f>SIN(O7)*SIN(R7)</f>
        <v>0</v>
      </c>
      <c r="P17" s="38">
        <f>Q7*COS(O7)</f>
        <v>0</v>
      </c>
      <c r="Q17" s="50"/>
    </row>
    <row r="18" spans="6:25">
      <c r="F18" s="105"/>
      <c r="G18" s="106"/>
      <c r="H18" s="107"/>
      <c r="I18" s="108"/>
      <c r="J18" s="109"/>
      <c r="K18" s="110"/>
      <c r="L18" s="111"/>
      <c r="M18" s="38">
        <f>SIN(O7)</f>
        <v>0</v>
      </c>
      <c r="N18" s="38">
        <f>COS(O7)*COS(R7)</f>
        <v>-3.4914562560550699E-15</v>
      </c>
      <c r="O18" s="38">
        <f>-(COS(O7))*SIN(R7)</f>
        <v>-1</v>
      </c>
      <c r="P18" s="38">
        <f>Q7*SIN(O7)</f>
        <v>0</v>
      </c>
      <c r="Q18" s="50"/>
    </row>
    <row r="19" spans="6:25">
      <c r="F19" s="105"/>
      <c r="G19" s="106"/>
      <c r="H19" s="107"/>
      <c r="I19" s="108"/>
      <c r="J19" s="109"/>
      <c r="K19" s="110"/>
      <c r="L19" s="111"/>
      <c r="M19" s="38">
        <v>0</v>
      </c>
      <c r="N19" s="38">
        <f>SIN(R7)</f>
        <v>1</v>
      </c>
      <c r="O19" s="38">
        <f>COS(R7)</f>
        <v>6.1232339957367697E-17</v>
      </c>
      <c r="P19" s="38">
        <f>P7</f>
        <v>0.152</v>
      </c>
      <c r="Q19" s="50"/>
    </row>
    <row r="20" spans="6:25">
      <c r="F20" s="105"/>
      <c r="G20" s="106"/>
      <c r="H20" s="107"/>
      <c r="I20" s="108"/>
      <c r="J20" s="109"/>
      <c r="K20" s="110"/>
      <c r="L20" s="10"/>
      <c r="M20" s="38">
        <v>0</v>
      </c>
      <c r="N20" s="38">
        <v>0</v>
      </c>
      <c r="O20" s="38">
        <v>0</v>
      </c>
      <c r="P20" s="38">
        <v>1</v>
      </c>
      <c r="Q20" s="50"/>
    </row>
    <row r="21" spans="6:25">
      <c r="F21" s="105"/>
      <c r="G21" s="106"/>
      <c r="H21" s="107"/>
      <c r="I21" s="108"/>
      <c r="J21" s="109"/>
      <c r="Q21" s="50"/>
      <c r="R21" s="50"/>
      <c r="S21" s="50"/>
      <c r="T21" s="50"/>
      <c r="U21" s="50"/>
    </row>
    <row r="22" spans="6:25">
      <c r="F22" s="105"/>
      <c r="G22" s="106"/>
      <c r="H22" s="107"/>
      <c r="I22" s="108"/>
      <c r="J22" s="109"/>
      <c r="M22"/>
      <c r="N22"/>
      <c r="O22"/>
      <c r="P22"/>
      <c r="Q22" s="50"/>
      <c r="R22" s="50"/>
      <c r="S22" s="50"/>
      <c r="T22" s="50"/>
      <c r="U22" s="50"/>
    </row>
    <row r="23" spans="6:25">
      <c r="F23" s="105"/>
      <c r="G23" s="106"/>
      <c r="H23" s="107"/>
      <c r="I23" s="108"/>
      <c r="J23" s="109"/>
      <c r="M23"/>
      <c r="N23"/>
      <c r="O23"/>
      <c r="P23"/>
      <c r="Q23" s="50"/>
      <c r="R23" s="50"/>
      <c r="S23" s="50"/>
      <c r="T23" s="50"/>
      <c r="U23" s="50"/>
    </row>
    <row r="24" spans="6:25">
      <c r="F24" s="105"/>
      <c r="G24" s="106"/>
      <c r="H24" s="107"/>
      <c r="I24" s="108"/>
      <c r="J24" s="109"/>
      <c r="M24" s="103"/>
      <c r="N24" s="103"/>
      <c r="O24" s="103"/>
      <c r="P24" s="103"/>
      <c r="Q24" s="50"/>
      <c r="R24" s="50"/>
      <c r="S24" s="50"/>
      <c r="T24" s="50"/>
      <c r="U24" s="50"/>
    </row>
    <row r="25" spans="6:25">
      <c r="F25" s="105"/>
      <c r="G25" s="106"/>
      <c r="H25" s="107"/>
      <c r="I25" s="108"/>
      <c r="J25" s="109"/>
      <c r="K25" s="15"/>
      <c r="L25" s="15"/>
      <c r="M25" s="39">
        <f>COS(O8)</f>
        <v>1</v>
      </c>
      <c r="N25" s="39">
        <f>-(SIN(O8))*COS(R8)</f>
        <v>0</v>
      </c>
      <c r="O25" s="39">
        <f>SIN(O8)*SIN(R8)</f>
        <v>0</v>
      </c>
      <c r="P25" s="39">
        <f>Q8*COS(O8)</f>
        <v>-0.42499999999999999</v>
      </c>
      <c r="Q25" s="50"/>
      <c r="R25" s="50"/>
      <c r="S25" s="50"/>
      <c r="T25" s="50"/>
      <c r="U25" s="51"/>
      <c r="V25" s="52">
        <f t="array" ref="V25:Y28">MMULT(M17:P20,M25:P28)</f>
        <v>1</v>
      </c>
      <c r="W25" s="52">
        <v>0</v>
      </c>
      <c r="X25" s="52">
        <v>0</v>
      </c>
      <c r="Y25" s="54">
        <v>-0.42499999999999999</v>
      </c>
    </row>
    <row r="26" spans="6:25">
      <c r="F26" s="105"/>
      <c r="G26" s="106"/>
      <c r="H26" s="107"/>
      <c r="I26" s="108"/>
      <c r="J26" s="15"/>
      <c r="K26" s="15"/>
      <c r="L26" s="15"/>
      <c r="M26" s="39">
        <f>SIN(O8)</f>
        <v>0</v>
      </c>
      <c r="N26" s="39">
        <f>COS(O8)*COS(R8)</f>
        <v>1</v>
      </c>
      <c r="O26" s="39">
        <f>-(COS(O8))*SIN(R8)</f>
        <v>0</v>
      </c>
      <c r="P26" s="39">
        <f>Q8*SIN(O8)</f>
        <v>0</v>
      </c>
      <c r="Q26" s="50"/>
      <c r="R26" s="50"/>
      <c r="S26" s="50"/>
      <c r="T26" s="50"/>
      <c r="U26" s="51"/>
      <c r="V26" s="52">
        <v>0</v>
      </c>
      <c r="W26" s="52">
        <v>-3.4914562560550699E-15</v>
      </c>
      <c r="X26" s="52">
        <v>-1</v>
      </c>
      <c r="Y26" s="55">
        <v>0</v>
      </c>
    </row>
    <row r="27" spans="6:25">
      <c r="F27" s="105"/>
      <c r="G27" s="106"/>
      <c r="H27" s="107"/>
      <c r="I27" s="108"/>
      <c r="J27" s="15"/>
      <c r="K27" s="15"/>
      <c r="L27" s="15"/>
      <c r="M27" s="39">
        <v>0</v>
      </c>
      <c r="N27" s="39">
        <f>SIN(R8)</f>
        <v>0</v>
      </c>
      <c r="O27" s="39">
        <f>COS(R8)</f>
        <v>1</v>
      </c>
      <c r="P27" s="39">
        <f>P8</f>
        <v>0</v>
      </c>
      <c r="Q27" s="50"/>
      <c r="R27" s="50"/>
      <c r="S27" s="50"/>
      <c r="T27" s="50"/>
      <c r="U27" s="51"/>
      <c r="V27" s="52">
        <v>0</v>
      </c>
      <c r="W27" s="52">
        <v>1</v>
      </c>
      <c r="X27" s="52">
        <v>6.1232339957367697E-17</v>
      </c>
      <c r="Y27" s="56">
        <v>0.152</v>
      </c>
    </row>
    <row r="28" spans="6:25">
      <c r="F28" s="105"/>
      <c r="G28" s="106"/>
      <c r="H28" s="107"/>
      <c r="I28" s="108"/>
      <c r="J28" s="15"/>
      <c r="K28" s="15"/>
      <c r="L28" s="15"/>
      <c r="M28" s="39">
        <v>0</v>
      </c>
      <c r="N28" s="39">
        <v>0</v>
      </c>
      <c r="O28" s="39">
        <v>0</v>
      </c>
      <c r="P28" s="39">
        <v>1</v>
      </c>
      <c r="Q28" s="50"/>
      <c r="R28" s="50"/>
      <c r="S28" s="50"/>
      <c r="T28" s="50"/>
      <c r="U28" s="51"/>
      <c r="V28" s="52">
        <v>0</v>
      </c>
      <c r="W28" s="52">
        <v>0</v>
      </c>
      <c r="X28" s="52">
        <v>0</v>
      </c>
      <c r="Y28" s="52">
        <v>1</v>
      </c>
    </row>
    <row r="29" spans="6:25">
      <c r="F29" s="105"/>
      <c r="G29" s="106"/>
      <c r="H29" s="107"/>
      <c r="I29" s="108"/>
      <c r="Q29" s="50"/>
      <c r="R29" s="50"/>
      <c r="S29" s="50"/>
      <c r="T29" s="50"/>
      <c r="U29" s="50"/>
      <c r="V29" s="53"/>
      <c r="W29" s="53"/>
      <c r="X29" s="53"/>
      <c r="Y29" s="53"/>
    </row>
    <row r="30" spans="6:25">
      <c r="F30" s="105"/>
      <c r="G30" s="106"/>
      <c r="H30" s="107"/>
      <c r="I30" s="40"/>
      <c r="M30"/>
      <c r="N30"/>
      <c r="O30"/>
      <c r="P30"/>
      <c r="Q30" s="50"/>
      <c r="R30" s="50"/>
      <c r="S30" s="50"/>
      <c r="T30" s="50"/>
      <c r="U30" s="50"/>
      <c r="V30" s="53"/>
      <c r="W30" s="53"/>
      <c r="X30" s="53"/>
      <c r="Y30" s="53"/>
    </row>
    <row r="31" spans="6:25">
      <c r="F31" s="105"/>
      <c r="G31" s="106"/>
      <c r="H31" s="107"/>
      <c r="I31" s="20"/>
      <c r="M31"/>
      <c r="N31"/>
      <c r="O31"/>
      <c r="P31"/>
      <c r="Q31" s="50"/>
      <c r="R31" s="50"/>
      <c r="S31" s="50"/>
      <c r="T31" s="50"/>
      <c r="U31" s="50"/>
      <c r="V31" s="53"/>
      <c r="W31" s="53"/>
      <c r="X31" s="53"/>
      <c r="Y31" s="53"/>
    </row>
    <row r="32" spans="6:25">
      <c r="F32" s="105"/>
      <c r="G32" s="106"/>
      <c r="H32" s="107"/>
      <c r="I32" s="20"/>
      <c r="M32" s="41"/>
      <c r="N32" s="41"/>
      <c r="O32" s="41"/>
      <c r="P32" s="41"/>
      <c r="Q32" s="50"/>
      <c r="R32" s="50"/>
      <c r="S32" s="50"/>
      <c r="T32" s="50"/>
      <c r="U32" s="50"/>
      <c r="V32" s="53"/>
      <c r="W32" s="53"/>
      <c r="X32" s="53"/>
      <c r="Y32" s="53"/>
    </row>
    <row r="33" spans="6:43">
      <c r="F33" s="105"/>
      <c r="G33" s="106"/>
      <c r="H33" s="107"/>
      <c r="I33" s="20"/>
      <c r="J33" s="20"/>
      <c r="K33" s="20"/>
      <c r="L33" s="20"/>
      <c r="M33" s="42">
        <f>COS(O9)</f>
        <v>1</v>
      </c>
      <c r="N33" s="42">
        <f>-(SIN(O9))*COS(R9)</f>
        <v>0</v>
      </c>
      <c r="O33" s="42">
        <f>SIN(O9)*SIN(R9)</f>
        <v>0</v>
      </c>
      <c r="P33" s="42">
        <f>Q9*COS(O9)</f>
        <v>-0.39500000000000002</v>
      </c>
      <c r="Q33" s="50"/>
      <c r="R33" s="50"/>
      <c r="S33" s="50"/>
      <c r="T33" s="50"/>
      <c r="U33" s="50"/>
      <c r="V33" s="52">
        <f t="array" ref="V33:Y36">MMULT(V25:Y28,M33:P36)</f>
        <v>1</v>
      </c>
      <c r="W33" s="52">
        <v>0</v>
      </c>
      <c r="X33" s="52">
        <v>0</v>
      </c>
      <c r="Y33" s="54">
        <v>-0.82000000000000006</v>
      </c>
    </row>
    <row r="34" spans="6:43">
      <c r="F34" s="105"/>
      <c r="G34" s="106"/>
      <c r="H34" s="107"/>
      <c r="I34" s="20"/>
      <c r="J34" s="20"/>
      <c r="K34" s="20"/>
      <c r="L34" s="20"/>
      <c r="M34" s="42">
        <f>SIN(O9)</f>
        <v>0</v>
      </c>
      <c r="N34" s="42">
        <f>COS(O9)*COS(R9)</f>
        <v>1</v>
      </c>
      <c r="O34" s="42">
        <f>-(COS(O9))*SIN(R9)</f>
        <v>0</v>
      </c>
      <c r="P34" s="42">
        <f>Q9*SIN(O9)</f>
        <v>0</v>
      </c>
      <c r="Q34" s="50"/>
      <c r="R34" s="50"/>
      <c r="S34" s="50"/>
      <c r="T34" s="50"/>
      <c r="U34" s="50"/>
      <c r="V34" s="52">
        <v>0</v>
      </c>
      <c r="W34" s="52">
        <v>-3.4914562560550699E-15</v>
      </c>
      <c r="X34" s="52">
        <v>-1</v>
      </c>
      <c r="Y34" s="55">
        <v>0</v>
      </c>
    </row>
    <row r="35" spans="6:43">
      <c r="F35" s="105"/>
      <c r="G35" s="106"/>
      <c r="H35" s="107"/>
      <c r="I35" s="20"/>
      <c r="J35" s="20"/>
      <c r="K35" s="20"/>
      <c r="L35" s="20"/>
      <c r="M35" s="42">
        <v>0</v>
      </c>
      <c r="N35" s="42">
        <f>SIN(R9)</f>
        <v>0</v>
      </c>
      <c r="O35" s="42">
        <f>COS(R9)</f>
        <v>1</v>
      </c>
      <c r="P35" s="42">
        <f>P9</f>
        <v>0</v>
      </c>
      <c r="Q35" s="50"/>
      <c r="R35" s="50"/>
      <c r="S35" s="50"/>
      <c r="T35" s="50"/>
      <c r="U35" s="50"/>
      <c r="V35" s="52">
        <v>0</v>
      </c>
      <c r="W35" s="52">
        <v>1</v>
      </c>
      <c r="X35" s="52">
        <v>6.1232339957367697E-17</v>
      </c>
      <c r="Y35" s="56">
        <v>0.152</v>
      </c>
    </row>
    <row r="36" spans="6:43" ht="17.399999999999999" customHeight="1">
      <c r="F36" s="105"/>
      <c r="G36" s="106"/>
      <c r="H36" s="107"/>
      <c r="I36" s="20"/>
      <c r="J36" s="20"/>
      <c r="K36" s="20"/>
      <c r="L36" s="20"/>
      <c r="M36" s="42">
        <v>0</v>
      </c>
      <c r="N36" s="42">
        <v>0</v>
      </c>
      <c r="O36" s="42">
        <v>0</v>
      </c>
      <c r="P36" s="42">
        <v>1</v>
      </c>
      <c r="Q36" s="50"/>
      <c r="R36" s="50"/>
      <c r="S36" s="50"/>
      <c r="T36" s="50"/>
      <c r="U36" s="50"/>
      <c r="V36" s="52">
        <v>0</v>
      </c>
      <c r="W36" s="52">
        <v>0</v>
      </c>
      <c r="X36" s="52">
        <v>0</v>
      </c>
      <c r="Y36" s="52">
        <v>1</v>
      </c>
      <c r="AB36" s="135" t="s">
        <v>41</v>
      </c>
      <c r="AC36" s="114"/>
      <c r="AD36" s="114"/>
    </row>
    <row r="37" spans="6:43" ht="13.95" customHeight="1">
      <c r="F37" s="105"/>
      <c r="G37" s="106"/>
      <c r="H37" s="107"/>
      <c r="V37" s="53"/>
      <c r="W37" s="53"/>
      <c r="X37" s="53"/>
      <c r="Y37" s="53"/>
      <c r="AB37" s="114"/>
      <c r="AC37" s="114"/>
      <c r="AD37" s="114"/>
    </row>
    <row r="38" spans="6:43">
      <c r="F38" s="105"/>
      <c r="G38" s="106"/>
      <c r="H38" s="3"/>
      <c r="M38"/>
      <c r="N38"/>
      <c r="O38"/>
      <c r="P38"/>
      <c r="V38" s="53"/>
      <c r="W38" s="53"/>
      <c r="X38" s="53"/>
      <c r="Y38" s="53"/>
      <c r="AB38" s="114"/>
      <c r="AC38" s="114"/>
      <c r="AD38" s="114"/>
    </row>
    <row r="39" spans="6:43">
      <c r="F39" s="105"/>
      <c r="G39" s="106"/>
      <c r="H39" s="3"/>
      <c r="M39"/>
      <c r="N39"/>
      <c r="O39"/>
      <c r="P39"/>
      <c r="V39" s="53"/>
      <c r="W39" s="53"/>
      <c r="X39" s="53"/>
      <c r="Y39" s="53"/>
      <c r="AB39" s="57" t="s">
        <v>27</v>
      </c>
      <c r="AC39" s="57" t="s">
        <v>28</v>
      </c>
      <c r="AD39" s="57" t="s">
        <v>29</v>
      </c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</row>
    <row r="40" spans="6:43">
      <c r="F40" s="105"/>
      <c r="G40" s="106"/>
      <c r="H40" s="3"/>
      <c r="M40" s="37"/>
      <c r="N40" s="37"/>
      <c r="O40" s="37"/>
      <c r="P40" s="37"/>
      <c r="V40" s="53"/>
      <c r="W40" s="53"/>
      <c r="X40" s="53"/>
      <c r="Y40" s="53"/>
      <c r="AB40" s="57">
        <f>P17</f>
        <v>0</v>
      </c>
      <c r="AC40" s="57">
        <f>P18</f>
        <v>0</v>
      </c>
      <c r="AD40" s="57">
        <f>P19</f>
        <v>0.152</v>
      </c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</row>
    <row r="41" spans="6:43">
      <c r="F41" s="105"/>
      <c r="G41" s="106"/>
      <c r="H41" s="3"/>
      <c r="I41" s="3"/>
      <c r="J41" s="3"/>
      <c r="K41" s="3"/>
      <c r="L41" s="3"/>
      <c r="M41" s="43">
        <f>COS(O10)</f>
        <v>1</v>
      </c>
      <c r="N41" s="43">
        <f>-(SIN(O10))*COS(R10)</f>
        <v>0</v>
      </c>
      <c r="O41" s="43">
        <f>SIN(O10)*SIN(R10)</f>
        <v>0</v>
      </c>
      <c r="P41" s="43">
        <f>Q10*COS(O10)</f>
        <v>0</v>
      </c>
      <c r="V41" s="52">
        <f t="array" ref="V41:Y44">MMULT(V33:Y36,M41:P44)</f>
        <v>1</v>
      </c>
      <c r="W41" s="52">
        <v>0</v>
      </c>
      <c r="X41" s="52">
        <v>0</v>
      </c>
      <c r="Y41" s="54">
        <v>-0.82000000000000006</v>
      </c>
      <c r="AB41" s="58">
        <f>Y25</f>
        <v>-0.42499999999999999</v>
      </c>
      <c r="AC41" s="58">
        <f>Y26</f>
        <v>0</v>
      </c>
      <c r="AD41" s="58">
        <f>Y27</f>
        <v>0.152</v>
      </c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</row>
    <row r="42" spans="6:43">
      <c r="F42" s="105"/>
      <c r="G42" s="106"/>
      <c r="H42" s="3"/>
      <c r="I42" s="3"/>
      <c r="J42" s="3"/>
      <c r="K42" s="3"/>
      <c r="L42" s="3"/>
      <c r="M42" s="43">
        <f>SIN(O10)</f>
        <v>0</v>
      </c>
      <c r="N42" s="43">
        <f>COS(O10)*COS(R10)</f>
        <v>6.1232339957367697E-17</v>
      </c>
      <c r="O42" s="43">
        <f>-(COS(O10))*SIN(R10)</f>
        <v>-1</v>
      </c>
      <c r="P42" s="43">
        <f>Q10*SIN(O10)</f>
        <v>0</v>
      </c>
      <c r="V42" s="52">
        <v>0</v>
      </c>
      <c r="W42" s="52">
        <v>-1</v>
      </c>
      <c r="X42" s="52">
        <v>3.4302239160977024E-15</v>
      </c>
      <c r="Y42" s="55">
        <v>-0.10199999999999999</v>
      </c>
      <c r="AB42" s="58">
        <f>Y33</f>
        <v>-0.82000000000000006</v>
      </c>
      <c r="AC42" s="58">
        <f>Y34</f>
        <v>0</v>
      </c>
      <c r="AD42" s="58">
        <f>Y35</f>
        <v>0.152</v>
      </c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</row>
    <row r="43" spans="6:43">
      <c r="F43" s="105"/>
      <c r="G43" s="106"/>
      <c r="H43" s="3"/>
      <c r="I43" s="3"/>
      <c r="J43" s="3"/>
      <c r="K43" s="3"/>
      <c r="L43" s="3"/>
      <c r="M43" s="43">
        <v>0</v>
      </c>
      <c r="N43" s="43">
        <f>SIN(R10)</f>
        <v>1</v>
      </c>
      <c r="O43" s="43">
        <f>COS(R10)</f>
        <v>6.1232339957367697E-17</v>
      </c>
      <c r="P43" s="44">
        <f>P10</f>
        <v>0.10199999999999999</v>
      </c>
      <c r="V43" s="52">
        <v>0</v>
      </c>
      <c r="W43" s="52">
        <v>1.2246467991473539E-16</v>
      </c>
      <c r="X43" s="52">
        <v>-1</v>
      </c>
      <c r="Y43" s="56">
        <v>0.152</v>
      </c>
      <c r="AB43" s="58">
        <f>Y41</f>
        <v>-0.82000000000000006</v>
      </c>
      <c r="AC43" s="58">
        <f>Y42</f>
        <v>-0.10199999999999999</v>
      </c>
      <c r="AD43" s="58">
        <f>Y43</f>
        <v>0.152</v>
      </c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</row>
    <row r="44" spans="6:43">
      <c r="F44" s="105"/>
      <c r="G44" s="106"/>
      <c r="H44" s="3"/>
      <c r="I44" s="3"/>
      <c r="J44" s="3"/>
      <c r="K44" s="3"/>
      <c r="L44" s="3"/>
      <c r="M44" s="43">
        <v>0</v>
      </c>
      <c r="N44" s="43">
        <v>0</v>
      </c>
      <c r="O44" s="43">
        <v>0</v>
      </c>
      <c r="P44" s="43">
        <v>1</v>
      </c>
      <c r="V44" s="52">
        <v>0</v>
      </c>
      <c r="W44" s="52">
        <v>0</v>
      </c>
      <c r="X44" s="52">
        <v>0</v>
      </c>
      <c r="Y44" s="52">
        <v>1</v>
      </c>
      <c r="AB44" s="58">
        <f>Y49</f>
        <v>-0.82000000000000006</v>
      </c>
      <c r="AC44" s="58">
        <f>Y50</f>
        <v>-0.10199999999999965</v>
      </c>
      <c r="AD44" s="58">
        <f>Y51</f>
        <v>0.05</v>
      </c>
    </row>
    <row r="45" spans="6:43">
      <c r="F45" s="105"/>
      <c r="G45" s="106"/>
      <c r="V45" s="53"/>
      <c r="W45" s="53"/>
      <c r="X45" s="53"/>
      <c r="Y45" s="53"/>
      <c r="AB45" s="58">
        <f>Y57</f>
        <v>-0.82000000000000006</v>
      </c>
      <c r="AC45" s="58">
        <f>Y58</f>
        <v>-0.20199999999999965</v>
      </c>
      <c r="AD45" s="58">
        <f>Y59</f>
        <v>5.000000000000001E-2</v>
      </c>
    </row>
    <row r="46" spans="6:43">
      <c r="F46" s="105"/>
      <c r="G46" s="4"/>
      <c r="M46"/>
      <c r="N46"/>
      <c r="O46"/>
      <c r="P46"/>
      <c r="V46" s="53"/>
      <c r="W46" s="53"/>
      <c r="X46" s="53"/>
      <c r="Y46" s="53"/>
    </row>
    <row r="47" spans="6:43">
      <c r="F47" s="105"/>
      <c r="G47" s="4"/>
      <c r="M47"/>
      <c r="N47"/>
      <c r="O47"/>
      <c r="P47"/>
      <c r="V47" s="53"/>
      <c r="W47" s="53"/>
      <c r="X47" s="53"/>
      <c r="Y47" s="53"/>
    </row>
    <row r="48" spans="6:43">
      <c r="F48" s="105"/>
      <c r="G48" s="4"/>
      <c r="M48" s="41"/>
      <c r="N48" s="41"/>
      <c r="O48" s="41"/>
      <c r="P48" s="41"/>
      <c r="V48" s="53"/>
      <c r="W48" s="53"/>
      <c r="X48" s="53"/>
      <c r="Y48" s="53"/>
      <c r="AB48" s="57" t="s">
        <v>30</v>
      </c>
      <c r="AC48" s="57" t="s">
        <v>31</v>
      </c>
      <c r="AD48" s="57" t="s">
        <v>32</v>
      </c>
    </row>
    <row r="49" spans="6:30">
      <c r="F49" s="105"/>
      <c r="G49" s="4"/>
      <c r="H49" s="4"/>
      <c r="I49" s="4"/>
      <c r="J49" s="4"/>
      <c r="K49" s="4"/>
      <c r="L49" s="4"/>
      <c r="M49" s="45">
        <f>COS(O11)</f>
        <v>1</v>
      </c>
      <c r="N49" s="45">
        <f>-(SIN(O11))*COS(R11)</f>
        <v>0</v>
      </c>
      <c r="O49" s="45">
        <f>SIN(O11)*SIN(R11)</f>
        <v>0</v>
      </c>
      <c r="P49" s="45">
        <f>Q11*COS(O11)</f>
        <v>0</v>
      </c>
      <c r="V49" s="52">
        <f t="array" ref="V49:Y52">MMULT(V41:Y44,M49:P52)</f>
        <v>1</v>
      </c>
      <c r="W49" s="52">
        <v>0</v>
      </c>
      <c r="X49" s="52">
        <v>0</v>
      </c>
      <c r="Y49" s="54">
        <v>-0.82000000000000006</v>
      </c>
      <c r="AB49" s="58">
        <f>ATAN2(-V59,SQRT(POWER(V57,2)+POWER(V58,2)))</f>
        <v>1.5707963267948966</v>
      </c>
      <c r="AC49" s="58">
        <f>ATAN2(V58/COS(AB49),V57/COS(AB49))</f>
        <v>1.5707963267948966</v>
      </c>
      <c r="AD49" s="58">
        <f>ATAN2(W59/COS(AB49),X59/COS(AB49))</f>
        <v>6.1232339957367697E-17</v>
      </c>
    </row>
    <row r="50" spans="6:30">
      <c r="F50" s="105"/>
      <c r="G50" s="4"/>
      <c r="H50" s="4"/>
      <c r="I50" s="4"/>
      <c r="J50" s="4"/>
      <c r="K50" s="4"/>
      <c r="L50" s="4"/>
      <c r="M50" s="45">
        <f>SIN(O11)</f>
        <v>0</v>
      </c>
      <c r="N50" s="45">
        <f>COS(O11)*COS(R11)</f>
        <v>6.1232339957367697E-17</v>
      </c>
      <c r="O50" s="45">
        <f>-(COS(O11))*SIN(R11)</f>
        <v>1</v>
      </c>
      <c r="P50" s="45">
        <f>Q11*SIN(O11)</f>
        <v>0</v>
      </c>
      <c r="V50" s="52">
        <v>0</v>
      </c>
      <c r="W50" s="52">
        <v>-3.4914562560550699E-15</v>
      </c>
      <c r="X50" s="52">
        <v>-1</v>
      </c>
      <c r="Y50" s="55">
        <v>-0.10199999999999965</v>
      </c>
      <c r="AB50" s="58">
        <f>DEGREES(AB49)</f>
        <v>90</v>
      </c>
      <c r="AC50" s="58">
        <f>DEGREES(AC49)</f>
        <v>90</v>
      </c>
      <c r="AD50" s="58">
        <f>DEGREES(AD49)</f>
        <v>3.5083546492674403E-15</v>
      </c>
    </row>
    <row r="51" spans="6:30">
      <c r="F51" s="105"/>
      <c r="G51" s="4"/>
      <c r="H51" s="4"/>
      <c r="I51" s="4"/>
      <c r="J51" s="4"/>
      <c r="K51" s="4"/>
      <c r="L51" s="4"/>
      <c r="M51" s="45">
        <v>0</v>
      </c>
      <c r="N51" s="45">
        <f>SIN(R11)</f>
        <v>-1</v>
      </c>
      <c r="O51" s="45">
        <f>COS(R11)</f>
        <v>6.1232339957367697E-17</v>
      </c>
      <c r="P51" s="46">
        <f>P11</f>
        <v>0.10199999999999999</v>
      </c>
      <c r="V51" s="52">
        <v>0</v>
      </c>
      <c r="W51" s="52">
        <v>1</v>
      </c>
      <c r="X51" s="52">
        <v>6.1232339957367697E-17</v>
      </c>
      <c r="Y51" s="56">
        <v>0.05</v>
      </c>
    </row>
    <row r="52" spans="6:30">
      <c r="F52" s="105"/>
      <c r="G52" s="4"/>
      <c r="H52" s="4"/>
      <c r="I52" s="4"/>
      <c r="J52" s="4"/>
      <c r="K52" s="4"/>
      <c r="L52" s="4"/>
      <c r="M52" s="45">
        <v>0</v>
      </c>
      <c r="N52" s="45">
        <v>0</v>
      </c>
      <c r="O52" s="45">
        <v>0</v>
      </c>
      <c r="P52" s="45">
        <v>1</v>
      </c>
      <c r="V52" s="52">
        <v>0</v>
      </c>
      <c r="W52" s="52">
        <v>0</v>
      </c>
      <c r="X52" s="52">
        <v>0</v>
      </c>
      <c r="Y52" s="52">
        <v>1</v>
      </c>
    </row>
    <row r="53" spans="6:30">
      <c r="F53" s="105"/>
      <c r="V53" s="53"/>
      <c r="W53" s="53"/>
      <c r="X53" s="53"/>
      <c r="Y53" s="53"/>
    </row>
    <row r="54" spans="6:30">
      <c r="F54" s="5"/>
      <c r="M54" s="47" t="s">
        <v>33</v>
      </c>
      <c r="N54" s="47"/>
      <c r="O54" s="47"/>
      <c r="P54" s="47"/>
      <c r="V54" s="53"/>
      <c r="W54" s="53"/>
      <c r="X54" s="53"/>
      <c r="Y54" s="53"/>
    </row>
    <row r="55" spans="6:30">
      <c r="F55" s="5"/>
      <c r="M55" s="47"/>
      <c r="N55" s="47"/>
      <c r="O55" s="47"/>
      <c r="P55" s="47"/>
      <c r="V55" s="53"/>
      <c r="W55" s="53"/>
      <c r="X55" s="53"/>
      <c r="Y55" s="53"/>
    </row>
    <row r="56" spans="6:30">
      <c r="F56" s="5"/>
      <c r="M56"/>
      <c r="N56" s="47"/>
      <c r="O56" s="47"/>
      <c r="P56" s="47"/>
      <c r="V56" s="53"/>
      <c r="W56" s="53"/>
      <c r="X56" s="53"/>
      <c r="Y56" s="53"/>
    </row>
    <row r="57" spans="6:30">
      <c r="F57" s="5"/>
      <c r="G57" s="5"/>
      <c r="H57" s="5"/>
      <c r="I57" s="5"/>
      <c r="J57" s="5"/>
      <c r="K57" s="5"/>
      <c r="L57" s="5"/>
      <c r="M57" s="48">
        <f>COS(O12)</f>
        <v>1</v>
      </c>
      <c r="N57" s="48">
        <f>-(SIN(O12))*COS(R12)</f>
        <v>0</v>
      </c>
      <c r="O57" s="48">
        <f>SIN(O12)*SIN(R12)</f>
        <v>0</v>
      </c>
      <c r="P57" s="48">
        <f>Q12*COS(O12)</f>
        <v>0</v>
      </c>
      <c r="V57" s="52">
        <f t="array" ref="V57:Y60">MMULT(V49:Y52,M57:P60)</f>
        <v>1</v>
      </c>
      <c r="W57" s="52">
        <v>0</v>
      </c>
      <c r="X57" s="52">
        <v>0</v>
      </c>
      <c r="Y57" s="54">
        <v>-0.82000000000000006</v>
      </c>
    </row>
    <row r="58" spans="6:30">
      <c r="F58" s="5"/>
      <c r="G58" s="5"/>
      <c r="H58" s="5"/>
      <c r="I58" s="5"/>
      <c r="J58" s="5"/>
      <c r="K58" s="5"/>
      <c r="L58" s="5"/>
      <c r="M58" s="48">
        <f>SIN(O12)</f>
        <v>0</v>
      </c>
      <c r="N58" s="48">
        <f>COS(O12)*COS(R12)</f>
        <v>1</v>
      </c>
      <c r="O58" s="48">
        <f>-(COS(O12))*SIN(R12)</f>
        <v>0</v>
      </c>
      <c r="P58" s="48">
        <f>Q12*SIN(O12)</f>
        <v>0</v>
      </c>
      <c r="V58" s="52">
        <v>0</v>
      </c>
      <c r="W58" s="52">
        <v>-3.4914562560550699E-15</v>
      </c>
      <c r="X58" s="52">
        <v>-1</v>
      </c>
      <c r="Y58" s="55">
        <v>-0.20199999999999965</v>
      </c>
    </row>
    <row r="59" spans="6:30">
      <c r="F59" s="5"/>
      <c r="G59" s="5"/>
      <c r="H59" s="5"/>
      <c r="I59" s="5"/>
      <c r="J59" s="5"/>
      <c r="K59" s="5"/>
      <c r="L59" s="5"/>
      <c r="M59" s="48">
        <v>0</v>
      </c>
      <c r="N59" s="48">
        <f>SIN(R12)</f>
        <v>0</v>
      </c>
      <c r="O59" s="48">
        <f>COS(R12)</f>
        <v>1</v>
      </c>
      <c r="P59" s="49">
        <f>P12</f>
        <v>0.1</v>
      </c>
      <c r="V59" s="52">
        <v>0</v>
      </c>
      <c r="W59" s="52">
        <v>1</v>
      </c>
      <c r="X59" s="52">
        <v>6.1232339957367697E-17</v>
      </c>
      <c r="Y59" s="56">
        <v>5.000000000000001E-2</v>
      </c>
    </row>
    <row r="60" spans="6:30">
      <c r="F60" s="5"/>
      <c r="G60" s="5"/>
      <c r="H60" s="5"/>
      <c r="I60" s="5"/>
      <c r="J60" s="5"/>
      <c r="K60" s="5"/>
      <c r="L60" s="5"/>
      <c r="M60" s="48">
        <v>0</v>
      </c>
      <c r="N60" s="48">
        <v>0</v>
      </c>
      <c r="O60" s="48">
        <v>0</v>
      </c>
      <c r="P60" s="48">
        <v>1</v>
      </c>
      <c r="V60" s="52">
        <v>0</v>
      </c>
      <c r="W60" s="52">
        <v>0</v>
      </c>
      <c r="X60" s="52">
        <v>0</v>
      </c>
      <c r="Y60" s="52">
        <v>1</v>
      </c>
    </row>
    <row r="64" spans="6:30" ht="15" customHeight="1"/>
  </sheetData>
  <mergeCells count="12">
    <mergeCell ref="AB36:AD38"/>
    <mergeCell ref="M1:R1"/>
    <mergeCell ref="M5:R5"/>
    <mergeCell ref="M24:P24"/>
    <mergeCell ref="F13:F53"/>
    <mergeCell ref="G13:G45"/>
    <mergeCell ref="H13:H37"/>
    <mergeCell ref="I13:I29"/>
    <mergeCell ref="J11:J25"/>
    <mergeCell ref="K9:K20"/>
    <mergeCell ref="L18:L19"/>
    <mergeCell ref="O3:O4"/>
  </mergeCells>
  <phoneticPr fontId="23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Scroll Bar 1">
              <controlPr defaultSize="0" autoPict="0">
                <anchor moveWithCells="1">
                  <from>
                    <xdr:col>19</xdr:col>
                    <xdr:colOff>0</xdr:colOff>
                    <xdr:row>6</xdr:row>
                    <xdr:rowOff>0</xdr:rowOff>
                  </from>
                  <to>
                    <xdr:col>24</xdr:col>
                    <xdr:colOff>716280</xdr:colOff>
                    <xdr:row>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Scroll Bar 2">
              <controlPr defaultSize="0" autoPict="0">
                <anchor moveWithCells="1">
                  <from>
                    <xdr:col>19</xdr:col>
                    <xdr:colOff>0</xdr:colOff>
                    <xdr:row>7</xdr:row>
                    <xdr:rowOff>0</xdr:rowOff>
                  </from>
                  <to>
                    <xdr:col>24</xdr:col>
                    <xdr:colOff>716280</xdr:colOff>
                    <xdr:row>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5" name="Scroll Bar 3">
              <controlPr defaultSize="0" autoPict="0">
                <anchor moveWithCells="1">
                  <from>
                    <xdr:col>19</xdr:col>
                    <xdr:colOff>0</xdr:colOff>
                    <xdr:row>8</xdr:row>
                    <xdr:rowOff>0</xdr:rowOff>
                  </from>
                  <to>
                    <xdr:col>24</xdr:col>
                    <xdr:colOff>716280</xdr:colOff>
                    <xdr:row>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6" name="Scroll Bar 4">
              <controlPr defaultSize="0" autoPict="0">
                <anchor moveWithCells="1">
                  <from>
                    <xdr:col>19</xdr:col>
                    <xdr:colOff>0</xdr:colOff>
                    <xdr:row>10</xdr:row>
                    <xdr:rowOff>0</xdr:rowOff>
                  </from>
                  <to>
                    <xdr:col>24</xdr:col>
                    <xdr:colOff>716280</xdr:colOff>
                    <xdr:row>11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7" name="Scroll Bar 5">
              <controlPr defaultSize="0" autoPict="0">
                <anchor moveWithCells="1">
                  <from>
                    <xdr:col>19</xdr:col>
                    <xdr:colOff>0</xdr:colOff>
                    <xdr:row>9</xdr:row>
                    <xdr:rowOff>0</xdr:rowOff>
                  </from>
                  <to>
                    <xdr:col>24</xdr:col>
                    <xdr:colOff>716280</xdr:colOff>
                    <xdr:row>10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8" name="Scroll Bar 6">
              <controlPr defaultSize="0" autoPict="0">
                <anchor moveWithCells="1">
                  <from>
                    <xdr:col>19</xdr:col>
                    <xdr:colOff>0</xdr:colOff>
                    <xdr:row>11</xdr:row>
                    <xdr:rowOff>0</xdr:rowOff>
                  </from>
                  <to>
                    <xdr:col>24</xdr:col>
                    <xdr:colOff>716280</xdr:colOff>
                    <xdr:row>12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F1:AQ64"/>
  <sheetViews>
    <sheetView zoomScale="55" zoomScaleNormal="55" workbookViewId="0">
      <selection activeCell="W18" sqref="W18"/>
    </sheetView>
  </sheetViews>
  <sheetFormatPr defaultColWidth="11.3984375" defaultRowHeight="17.399999999999999"/>
  <cols>
    <col min="1" max="12" width="2.69921875" style="1" customWidth="1"/>
    <col min="13" max="13" width="18.796875" style="1" customWidth="1"/>
    <col min="14" max="14" width="12.69921875" style="1" customWidth="1"/>
    <col min="15" max="15" width="13.8984375" style="1" customWidth="1"/>
    <col min="16" max="17" width="11.3984375" style="1"/>
    <col min="18" max="18" width="14" style="1" customWidth="1"/>
    <col min="19" max="21" width="2.69921875" style="1" customWidth="1"/>
    <col min="22" max="24" width="14.296875" style="2" customWidth="1"/>
    <col min="25" max="25" width="13.296875" style="2" customWidth="1"/>
    <col min="26" max="28" width="11.3984375" style="1"/>
    <col min="29" max="30" width="12" style="1" customWidth="1"/>
    <col min="31" max="16384" width="11.3984375" style="1"/>
  </cols>
  <sheetData>
    <row r="1" spans="6:27" ht="22.95" customHeight="1">
      <c r="M1" s="101" t="s">
        <v>0</v>
      </c>
      <c r="N1" s="101"/>
      <c r="O1" s="101"/>
      <c r="P1" s="101"/>
      <c r="Q1" s="101"/>
      <c r="R1" s="101"/>
      <c r="V1" s="127"/>
      <c r="W1" s="127"/>
      <c r="X1" s="127"/>
      <c r="Y1" s="127"/>
      <c r="Z1" s="127"/>
      <c r="AA1" s="127"/>
    </row>
    <row r="2" spans="6:27" ht="14.4" customHeight="1">
      <c r="M2" s="2"/>
      <c r="N2" s="2"/>
      <c r="O2" s="6"/>
      <c r="P2" s="6"/>
      <c r="Q2" s="6"/>
      <c r="R2" s="6"/>
      <c r="V2" s="127"/>
      <c r="W2" s="127"/>
      <c r="X2" s="127"/>
      <c r="Y2" s="127"/>
      <c r="Z2" s="127"/>
      <c r="AA2" s="127"/>
    </row>
    <row r="3" spans="6:27" ht="13.95" customHeight="1">
      <c r="O3" s="115" t="s">
        <v>14</v>
      </c>
      <c r="P3" s="6"/>
      <c r="Q3" s="6"/>
      <c r="R3" s="6"/>
      <c r="V3" s="127"/>
      <c r="W3" s="127"/>
      <c r="X3" s="127"/>
      <c r="Y3" s="127"/>
      <c r="Z3" s="127"/>
      <c r="AA3" s="127"/>
    </row>
    <row r="4" spans="6:27">
      <c r="O4" s="116"/>
      <c r="P4" s="7"/>
      <c r="Q4" s="7"/>
      <c r="R4" s="7"/>
    </row>
    <row r="5" spans="6:27">
      <c r="M5" s="102" t="s">
        <v>37</v>
      </c>
      <c r="N5" s="102"/>
      <c r="O5" s="102"/>
      <c r="P5" s="102"/>
      <c r="Q5" s="102"/>
      <c r="R5" s="102"/>
    </row>
    <row r="6" spans="6:27">
      <c r="M6" s="9"/>
      <c r="N6" s="8" t="s">
        <v>15</v>
      </c>
      <c r="O6" s="8" t="s">
        <v>16</v>
      </c>
      <c r="P6" s="8" t="s">
        <v>17</v>
      </c>
      <c r="Q6" s="8" t="s">
        <v>18</v>
      </c>
      <c r="R6" s="8" t="s">
        <v>19</v>
      </c>
    </row>
    <row r="7" spans="6:27">
      <c r="K7" s="10"/>
      <c r="L7" s="10"/>
      <c r="M7" s="11" t="s">
        <v>20</v>
      </c>
      <c r="N7" s="12">
        <v>0</v>
      </c>
      <c r="O7" s="13">
        <f t="shared" ref="O7:O12" si="0">RADIANS(N7)</f>
        <v>0</v>
      </c>
      <c r="P7" s="14">
        <v>0.18</v>
      </c>
      <c r="Q7" s="14">
        <v>0</v>
      </c>
      <c r="R7" s="13">
        <f>PI()/2</f>
        <v>1.5707963267949001</v>
      </c>
    </row>
    <row r="8" spans="6:27">
      <c r="J8" s="15"/>
      <c r="K8" s="15"/>
      <c r="L8" s="15"/>
      <c r="M8" s="16" t="s">
        <v>21</v>
      </c>
      <c r="N8" s="17">
        <v>0</v>
      </c>
      <c r="O8" s="18">
        <f t="shared" si="0"/>
        <v>0</v>
      </c>
      <c r="P8" s="19">
        <v>0</v>
      </c>
      <c r="Q8" s="19">
        <v>-0.7</v>
      </c>
      <c r="R8" s="18">
        <v>0</v>
      </c>
    </row>
    <row r="9" spans="6:27">
      <c r="I9" s="20"/>
      <c r="J9" s="15"/>
      <c r="K9" s="110" t="s">
        <v>22</v>
      </c>
      <c r="L9" s="20"/>
      <c r="M9" s="21" t="s">
        <v>23</v>
      </c>
      <c r="N9" s="22">
        <v>0</v>
      </c>
      <c r="O9" s="23">
        <f t="shared" si="0"/>
        <v>0</v>
      </c>
      <c r="P9" s="24">
        <v>0</v>
      </c>
      <c r="Q9" s="24">
        <v>-0.58599999999999997</v>
      </c>
      <c r="R9" s="23">
        <v>0</v>
      </c>
    </row>
    <row r="10" spans="6:27">
      <c r="H10" s="3"/>
      <c r="I10" s="3"/>
      <c r="J10" s="15"/>
      <c r="K10" s="110"/>
      <c r="L10" s="3"/>
      <c r="M10" s="25" t="s">
        <v>24</v>
      </c>
      <c r="N10" s="26">
        <v>0</v>
      </c>
      <c r="O10" s="27">
        <f t="shared" si="0"/>
        <v>0</v>
      </c>
      <c r="P10" s="28">
        <v>0.159</v>
      </c>
      <c r="Q10" s="28">
        <v>0</v>
      </c>
      <c r="R10" s="27">
        <f>PI()/2</f>
        <v>1.5707963267949001</v>
      </c>
    </row>
    <row r="11" spans="6:27" ht="13.95" customHeight="1">
      <c r="G11" s="4"/>
      <c r="H11" s="4"/>
      <c r="I11" s="4"/>
      <c r="J11" s="109" t="s">
        <v>22</v>
      </c>
      <c r="K11" s="110"/>
      <c r="L11" s="4"/>
      <c r="M11" s="29" t="s">
        <v>25</v>
      </c>
      <c r="N11" s="30">
        <v>0</v>
      </c>
      <c r="O11" s="31">
        <f t="shared" si="0"/>
        <v>0</v>
      </c>
      <c r="P11" s="32">
        <v>0.114</v>
      </c>
      <c r="Q11" s="32">
        <v>0</v>
      </c>
      <c r="R11" s="31">
        <f>-PI()/2</f>
        <v>-1.5707963267949001</v>
      </c>
    </row>
    <row r="12" spans="6:27" ht="13.95" customHeight="1">
      <c r="F12" s="5"/>
      <c r="G12" s="5"/>
      <c r="H12" s="5"/>
      <c r="I12" s="5"/>
      <c r="J12" s="109"/>
      <c r="K12" s="110"/>
      <c r="L12" s="5"/>
      <c r="M12" s="33" t="s">
        <v>26</v>
      </c>
      <c r="N12" s="34">
        <v>0</v>
      </c>
      <c r="O12" s="35">
        <f t="shared" si="0"/>
        <v>0</v>
      </c>
      <c r="P12" s="36">
        <v>0.106</v>
      </c>
      <c r="Q12" s="36">
        <v>0</v>
      </c>
      <c r="R12" s="35">
        <v>0</v>
      </c>
    </row>
    <row r="13" spans="6:27" ht="13.95" customHeight="1">
      <c r="F13" s="104" t="s">
        <v>22</v>
      </c>
      <c r="G13" s="106" t="s">
        <v>22</v>
      </c>
      <c r="H13" s="107" t="s">
        <v>22</v>
      </c>
      <c r="I13" s="108" t="s">
        <v>22</v>
      </c>
      <c r="J13" s="109"/>
      <c r="K13" s="110"/>
    </row>
    <row r="14" spans="6:27">
      <c r="F14" s="105"/>
      <c r="G14" s="106"/>
      <c r="H14" s="107"/>
      <c r="I14" s="108"/>
      <c r="J14" s="109"/>
      <c r="K14" s="110"/>
      <c r="L14"/>
      <c r="M14"/>
      <c r="N14"/>
      <c r="O14"/>
      <c r="P14"/>
    </row>
    <row r="15" spans="6:27">
      <c r="F15" s="105"/>
      <c r="G15" s="106"/>
      <c r="H15" s="107"/>
      <c r="I15" s="108"/>
      <c r="J15" s="109"/>
      <c r="K15" s="110"/>
      <c r="L15"/>
      <c r="M15"/>
      <c r="N15"/>
      <c r="O15"/>
      <c r="P15"/>
    </row>
    <row r="16" spans="6:27" ht="15" customHeight="1">
      <c r="F16" s="105"/>
      <c r="G16" s="106"/>
      <c r="H16" s="107"/>
      <c r="I16" s="108"/>
      <c r="J16" s="109"/>
      <c r="K16" s="110"/>
      <c r="M16" s="37"/>
      <c r="N16" s="37"/>
      <c r="O16" s="37"/>
      <c r="P16" s="37"/>
    </row>
    <row r="17" spans="6:25">
      <c r="F17" s="105"/>
      <c r="G17" s="106"/>
      <c r="H17" s="107"/>
      <c r="I17" s="108"/>
      <c r="J17" s="109"/>
      <c r="K17" s="110"/>
      <c r="L17" s="10"/>
      <c r="M17" s="38">
        <f>COS(O7)</f>
        <v>1</v>
      </c>
      <c r="N17" s="38">
        <f>-(SIN(O7))*COS(R7)</f>
        <v>0</v>
      </c>
      <c r="O17" s="38">
        <f>SIN(O7)*SIN(R7)</f>
        <v>0</v>
      </c>
      <c r="P17" s="38">
        <f>Q7*COS(O7)</f>
        <v>0</v>
      </c>
      <c r="Q17" s="50"/>
    </row>
    <row r="18" spans="6:25">
      <c r="F18" s="105"/>
      <c r="G18" s="106"/>
      <c r="H18" s="107"/>
      <c r="I18" s="108"/>
      <c r="J18" s="109"/>
      <c r="K18" s="110"/>
      <c r="L18" s="111"/>
      <c r="M18" s="38">
        <f>SIN(O7)</f>
        <v>0</v>
      </c>
      <c r="N18" s="38">
        <f>COS(O7)*COS(R7)</f>
        <v>-3.4914562560550699E-15</v>
      </c>
      <c r="O18" s="38">
        <f>-(COS(O7))*SIN(R7)</f>
        <v>-1</v>
      </c>
      <c r="P18" s="38">
        <f>Q7*SIN(O7)</f>
        <v>0</v>
      </c>
      <c r="Q18" s="50"/>
    </row>
    <row r="19" spans="6:25">
      <c r="F19" s="105"/>
      <c r="G19" s="106"/>
      <c r="H19" s="107"/>
      <c r="I19" s="108"/>
      <c r="J19" s="109"/>
      <c r="K19" s="110"/>
      <c r="L19" s="111"/>
      <c r="M19" s="38">
        <v>0</v>
      </c>
      <c r="N19" s="38">
        <f>SIN(R7)</f>
        <v>1</v>
      </c>
      <c r="O19" s="38">
        <f>COS(R7)</f>
        <v>6.1232339957367697E-17</v>
      </c>
      <c r="P19" s="38">
        <f>P7</f>
        <v>0.18</v>
      </c>
      <c r="Q19" s="50"/>
    </row>
    <row r="20" spans="6:25">
      <c r="F20" s="105"/>
      <c r="G20" s="106"/>
      <c r="H20" s="107"/>
      <c r="I20" s="108"/>
      <c r="J20" s="109"/>
      <c r="K20" s="110"/>
      <c r="L20" s="10"/>
      <c r="M20" s="38">
        <v>0</v>
      </c>
      <c r="N20" s="38">
        <v>0</v>
      </c>
      <c r="O20" s="38">
        <v>0</v>
      </c>
      <c r="P20" s="38">
        <v>1</v>
      </c>
      <c r="Q20" s="50"/>
    </row>
    <row r="21" spans="6:25">
      <c r="F21" s="105"/>
      <c r="G21" s="106"/>
      <c r="H21" s="107"/>
      <c r="I21" s="108"/>
      <c r="J21" s="109"/>
      <c r="Q21" s="50"/>
      <c r="R21" s="50"/>
      <c r="S21" s="50"/>
      <c r="T21" s="50"/>
      <c r="U21" s="50"/>
    </row>
    <row r="22" spans="6:25">
      <c r="F22" s="105"/>
      <c r="G22" s="106"/>
      <c r="H22" s="107"/>
      <c r="I22" s="108"/>
      <c r="J22" s="109"/>
      <c r="M22"/>
      <c r="N22"/>
      <c r="O22"/>
      <c r="P22"/>
      <c r="Q22" s="50"/>
      <c r="R22" s="50"/>
      <c r="S22" s="50"/>
      <c r="T22" s="50"/>
      <c r="U22" s="50"/>
    </row>
    <row r="23" spans="6:25">
      <c r="F23" s="105"/>
      <c r="G23" s="106"/>
      <c r="H23" s="107"/>
      <c r="I23" s="108"/>
      <c r="J23" s="109"/>
      <c r="M23"/>
      <c r="N23"/>
      <c r="O23"/>
      <c r="P23"/>
      <c r="Q23" s="50"/>
      <c r="R23" s="50"/>
      <c r="S23" s="50"/>
      <c r="T23" s="50"/>
      <c r="U23" s="50"/>
    </row>
    <row r="24" spans="6:25">
      <c r="F24" s="105"/>
      <c r="G24" s="106"/>
      <c r="H24" s="107"/>
      <c r="I24" s="108"/>
      <c r="J24" s="109"/>
      <c r="M24" s="103"/>
      <c r="N24" s="103"/>
      <c r="O24" s="103"/>
      <c r="P24" s="103"/>
      <c r="Q24" s="50"/>
      <c r="R24" s="50"/>
      <c r="S24" s="50"/>
      <c r="T24" s="50"/>
      <c r="U24" s="50"/>
    </row>
    <row r="25" spans="6:25">
      <c r="F25" s="105"/>
      <c r="G25" s="106"/>
      <c r="H25" s="107"/>
      <c r="I25" s="108"/>
      <c r="J25" s="109"/>
      <c r="K25" s="15"/>
      <c r="L25" s="15"/>
      <c r="M25" s="39">
        <f>COS(O8)</f>
        <v>1</v>
      </c>
      <c r="N25" s="39">
        <f>-(SIN(O8))*COS(R8)</f>
        <v>0</v>
      </c>
      <c r="O25" s="39">
        <f>SIN(O8)*SIN(R8)</f>
        <v>0</v>
      </c>
      <c r="P25" s="39">
        <f>Q8*COS(O8)</f>
        <v>-0.7</v>
      </c>
      <c r="Q25" s="50"/>
      <c r="R25" s="50"/>
      <c r="S25" s="50"/>
      <c r="T25" s="50"/>
      <c r="U25" s="51"/>
      <c r="V25" s="52">
        <f t="array" ref="V25:Y28">MMULT(M17:P20,M25:P28)</f>
        <v>1</v>
      </c>
      <c r="W25" s="52">
        <v>0</v>
      </c>
      <c r="X25" s="52">
        <v>0</v>
      </c>
      <c r="Y25" s="54">
        <v>-0.7</v>
      </c>
    </row>
    <row r="26" spans="6:25">
      <c r="F26" s="105"/>
      <c r="G26" s="106"/>
      <c r="H26" s="107"/>
      <c r="I26" s="108"/>
      <c r="J26" s="15"/>
      <c r="K26" s="15"/>
      <c r="L26" s="15"/>
      <c r="M26" s="39">
        <f>SIN(O8)</f>
        <v>0</v>
      </c>
      <c r="N26" s="39">
        <f>COS(O8)*COS(R8)</f>
        <v>1</v>
      </c>
      <c r="O26" s="39">
        <f>-(COS(O8))*SIN(R8)</f>
        <v>0</v>
      </c>
      <c r="P26" s="39">
        <f>Q8*SIN(O8)</f>
        <v>0</v>
      </c>
      <c r="Q26" s="50"/>
      <c r="R26" s="50"/>
      <c r="S26" s="50"/>
      <c r="T26" s="50"/>
      <c r="U26" s="51"/>
      <c r="V26" s="52">
        <v>0</v>
      </c>
      <c r="W26" s="52">
        <v>-3.4914562560550699E-15</v>
      </c>
      <c r="X26" s="52">
        <v>-1</v>
      </c>
      <c r="Y26" s="55">
        <v>0</v>
      </c>
    </row>
    <row r="27" spans="6:25">
      <c r="F27" s="105"/>
      <c r="G27" s="106"/>
      <c r="H27" s="107"/>
      <c r="I27" s="108"/>
      <c r="J27" s="15"/>
      <c r="K27" s="15"/>
      <c r="L27" s="15"/>
      <c r="M27" s="39">
        <v>0</v>
      </c>
      <c r="N27" s="39">
        <f>SIN(R8)</f>
        <v>0</v>
      </c>
      <c r="O27" s="39">
        <f>COS(R8)</f>
        <v>1</v>
      </c>
      <c r="P27" s="39">
        <f>P8</f>
        <v>0</v>
      </c>
      <c r="Q27" s="50"/>
      <c r="R27" s="50"/>
      <c r="S27" s="50"/>
      <c r="T27" s="50"/>
      <c r="U27" s="51"/>
      <c r="V27" s="52">
        <v>0</v>
      </c>
      <c r="W27" s="52">
        <v>1</v>
      </c>
      <c r="X27" s="52">
        <v>6.1232339957367697E-17</v>
      </c>
      <c r="Y27" s="56">
        <v>0.18</v>
      </c>
    </row>
    <row r="28" spans="6:25">
      <c r="F28" s="105"/>
      <c r="G28" s="106"/>
      <c r="H28" s="107"/>
      <c r="I28" s="108"/>
      <c r="J28" s="15"/>
      <c r="K28" s="15"/>
      <c r="L28" s="15"/>
      <c r="M28" s="39">
        <v>0</v>
      </c>
      <c r="N28" s="39">
        <v>0</v>
      </c>
      <c r="O28" s="39">
        <v>0</v>
      </c>
      <c r="P28" s="39">
        <v>1</v>
      </c>
      <c r="Q28" s="50"/>
      <c r="R28" s="50"/>
      <c r="S28" s="50"/>
      <c r="T28" s="50"/>
      <c r="U28" s="51"/>
      <c r="V28" s="52">
        <v>0</v>
      </c>
      <c r="W28" s="52">
        <v>0</v>
      </c>
      <c r="X28" s="52">
        <v>0</v>
      </c>
      <c r="Y28" s="52">
        <v>1</v>
      </c>
    </row>
    <row r="29" spans="6:25">
      <c r="F29" s="105"/>
      <c r="G29" s="106"/>
      <c r="H29" s="107"/>
      <c r="I29" s="108"/>
      <c r="Q29" s="50"/>
      <c r="R29" s="50"/>
      <c r="S29" s="50"/>
      <c r="T29" s="50"/>
      <c r="U29" s="50"/>
      <c r="V29" s="53"/>
      <c r="W29" s="53"/>
      <c r="X29" s="53"/>
      <c r="Y29" s="53"/>
    </row>
    <row r="30" spans="6:25">
      <c r="F30" s="105"/>
      <c r="G30" s="106"/>
      <c r="H30" s="107"/>
      <c r="I30" s="40"/>
      <c r="M30"/>
      <c r="N30"/>
      <c r="O30"/>
      <c r="P30"/>
      <c r="Q30" s="50"/>
      <c r="R30" s="50"/>
      <c r="S30" s="50"/>
      <c r="T30" s="50"/>
      <c r="U30" s="50"/>
      <c r="V30" s="53"/>
      <c r="W30" s="53"/>
      <c r="X30" s="53"/>
      <c r="Y30" s="53"/>
    </row>
    <row r="31" spans="6:25">
      <c r="F31" s="105"/>
      <c r="G31" s="106"/>
      <c r="H31" s="107"/>
      <c r="I31" s="20"/>
      <c r="M31"/>
      <c r="N31"/>
      <c r="O31"/>
      <c r="P31"/>
      <c r="Q31" s="50"/>
      <c r="R31" s="50"/>
      <c r="S31" s="50"/>
      <c r="T31" s="50"/>
      <c r="U31" s="50"/>
      <c r="V31" s="53"/>
      <c r="W31" s="53"/>
      <c r="X31" s="53"/>
      <c r="Y31" s="53"/>
    </row>
    <row r="32" spans="6:25">
      <c r="F32" s="105"/>
      <c r="G32" s="106"/>
      <c r="H32" s="107"/>
      <c r="I32" s="20"/>
      <c r="M32" s="41"/>
      <c r="N32" s="41"/>
      <c r="O32" s="41"/>
      <c r="P32" s="41"/>
      <c r="Q32" s="50"/>
      <c r="R32" s="50"/>
      <c r="S32" s="50"/>
      <c r="T32" s="50"/>
      <c r="U32" s="50"/>
      <c r="V32" s="53"/>
      <c r="W32" s="53"/>
      <c r="X32" s="53"/>
      <c r="Y32" s="53"/>
    </row>
    <row r="33" spans="6:43">
      <c r="F33" s="105"/>
      <c r="G33" s="106"/>
      <c r="H33" s="107"/>
      <c r="I33" s="20"/>
      <c r="J33" s="20"/>
      <c r="K33" s="20"/>
      <c r="L33" s="20"/>
      <c r="M33" s="42">
        <f>COS(O9)</f>
        <v>1</v>
      </c>
      <c r="N33" s="42">
        <f>-(SIN(O9))*COS(R9)</f>
        <v>0</v>
      </c>
      <c r="O33" s="42">
        <f>SIN(O9)*SIN(R9)</f>
        <v>0</v>
      </c>
      <c r="P33" s="42">
        <f>Q9*COS(O9)</f>
        <v>-0.58599999999999997</v>
      </c>
      <c r="Q33" s="50"/>
      <c r="R33" s="50"/>
      <c r="S33" s="50"/>
      <c r="T33" s="50"/>
      <c r="U33" s="50"/>
      <c r="V33" s="52">
        <f t="array" ref="V33:Y36">MMULT(V25:Y28,M33:P36)</f>
        <v>1</v>
      </c>
      <c r="W33" s="52">
        <v>0</v>
      </c>
      <c r="X33" s="52">
        <v>0</v>
      </c>
      <c r="Y33" s="54">
        <v>-1.286</v>
      </c>
    </row>
    <row r="34" spans="6:43">
      <c r="F34" s="105"/>
      <c r="G34" s="106"/>
      <c r="H34" s="107"/>
      <c r="I34" s="20"/>
      <c r="J34" s="20"/>
      <c r="K34" s="20"/>
      <c r="L34" s="20"/>
      <c r="M34" s="42">
        <f>SIN(O9)</f>
        <v>0</v>
      </c>
      <c r="N34" s="42">
        <f>COS(O9)*COS(R9)</f>
        <v>1</v>
      </c>
      <c r="O34" s="42">
        <f>-(COS(O9))*SIN(R9)</f>
        <v>0</v>
      </c>
      <c r="P34" s="42">
        <f>Q9*SIN(O9)</f>
        <v>0</v>
      </c>
      <c r="Q34" s="50"/>
      <c r="R34" s="50"/>
      <c r="S34" s="50"/>
      <c r="T34" s="50"/>
      <c r="U34" s="50"/>
      <c r="V34" s="52">
        <v>0</v>
      </c>
      <c r="W34" s="52">
        <v>-3.4914562560550699E-15</v>
      </c>
      <c r="X34" s="52">
        <v>-1</v>
      </c>
      <c r="Y34" s="55">
        <v>0</v>
      </c>
    </row>
    <row r="35" spans="6:43">
      <c r="F35" s="105"/>
      <c r="G35" s="106"/>
      <c r="H35" s="107"/>
      <c r="I35" s="20"/>
      <c r="J35" s="20"/>
      <c r="K35" s="20"/>
      <c r="L35" s="20"/>
      <c r="M35" s="42">
        <v>0</v>
      </c>
      <c r="N35" s="42">
        <f>SIN(R9)</f>
        <v>0</v>
      </c>
      <c r="O35" s="42">
        <f>COS(R9)</f>
        <v>1</v>
      </c>
      <c r="P35" s="42">
        <f>P9</f>
        <v>0</v>
      </c>
      <c r="Q35" s="50"/>
      <c r="R35" s="50"/>
      <c r="S35" s="50"/>
      <c r="T35" s="50"/>
      <c r="U35" s="50"/>
      <c r="V35" s="52">
        <v>0</v>
      </c>
      <c r="W35" s="52">
        <v>1</v>
      </c>
      <c r="X35" s="52">
        <v>6.1232339957367697E-17</v>
      </c>
      <c r="Y35" s="56">
        <v>0.18</v>
      </c>
    </row>
    <row r="36" spans="6:43" ht="17.399999999999999" customHeight="1">
      <c r="F36" s="105"/>
      <c r="G36" s="106"/>
      <c r="H36" s="107"/>
      <c r="I36" s="20"/>
      <c r="J36" s="20"/>
      <c r="K36" s="20"/>
      <c r="L36" s="20"/>
      <c r="M36" s="42">
        <v>0</v>
      </c>
      <c r="N36" s="42">
        <v>0</v>
      </c>
      <c r="O36" s="42">
        <v>0</v>
      </c>
      <c r="P36" s="42">
        <v>1</v>
      </c>
      <c r="Q36" s="50"/>
      <c r="R36" s="50"/>
      <c r="S36" s="50"/>
      <c r="T36" s="50"/>
      <c r="U36" s="50"/>
      <c r="V36" s="52">
        <v>0</v>
      </c>
      <c r="W36" s="52">
        <v>0</v>
      </c>
      <c r="X36" s="52">
        <v>0</v>
      </c>
      <c r="Y36" s="52">
        <v>1</v>
      </c>
      <c r="AB36" s="135" t="s">
        <v>41</v>
      </c>
      <c r="AC36" s="114"/>
      <c r="AD36" s="114"/>
    </row>
    <row r="37" spans="6:43" ht="13.95" customHeight="1">
      <c r="F37" s="105"/>
      <c r="G37" s="106"/>
      <c r="H37" s="107"/>
      <c r="V37" s="53"/>
      <c r="W37" s="53"/>
      <c r="X37" s="53"/>
      <c r="Y37" s="53"/>
      <c r="AB37" s="114"/>
      <c r="AC37" s="114"/>
      <c r="AD37" s="114"/>
    </row>
    <row r="38" spans="6:43">
      <c r="F38" s="105"/>
      <c r="G38" s="106"/>
      <c r="H38" s="3"/>
      <c r="M38"/>
      <c r="N38"/>
      <c r="O38"/>
      <c r="P38"/>
      <c r="V38" s="53"/>
      <c r="W38" s="53"/>
      <c r="X38" s="53"/>
      <c r="Y38" s="53"/>
      <c r="AB38" s="114"/>
      <c r="AC38" s="114"/>
      <c r="AD38" s="114"/>
    </row>
    <row r="39" spans="6:43">
      <c r="F39" s="105"/>
      <c r="G39" s="106"/>
      <c r="H39" s="3"/>
      <c r="M39"/>
      <c r="N39"/>
      <c r="O39"/>
      <c r="P39"/>
      <c r="V39" s="53"/>
      <c r="W39" s="53"/>
      <c r="X39" s="53"/>
      <c r="Y39" s="53"/>
      <c r="AB39" s="57" t="s">
        <v>27</v>
      </c>
      <c r="AC39" s="57" t="s">
        <v>28</v>
      </c>
      <c r="AD39" s="57" t="s">
        <v>29</v>
      </c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</row>
    <row r="40" spans="6:43">
      <c r="F40" s="105"/>
      <c r="G40" s="106"/>
      <c r="H40" s="3"/>
      <c r="M40" s="37"/>
      <c r="N40" s="37"/>
      <c r="O40" s="37"/>
      <c r="P40" s="37"/>
      <c r="V40" s="53"/>
      <c r="W40" s="53"/>
      <c r="X40" s="53"/>
      <c r="Y40" s="53"/>
      <c r="AB40" s="57">
        <f>P17</f>
        <v>0</v>
      </c>
      <c r="AC40" s="57">
        <f>P18</f>
        <v>0</v>
      </c>
      <c r="AD40" s="57">
        <f>P19</f>
        <v>0.18</v>
      </c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</row>
    <row r="41" spans="6:43">
      <c r="F41" s="105"/>
      <c r="G41" s="106"/>
      <c r="H41" s="3"/>
      <c r="I41" s="3"/>
      <c r="J41" s="3"/>
      <c r="K41" s="3"/>
      <c r="L41" s="3"/>
      <c r="M41" s="43">
        <f>COS(O10)</f>
        <v>1</v>
      </c>
      <c r="N41" s="43">
        <f>-(SIN(O10))*COS(R10)</f>
        <v>0</v>
      </c>
      <c r="O41" s="43">
        <f>SIN(O10)*SIN(R10)</f>
        <v>0</v>
      </c>
      <c r="P41" s="43">
        <f>Q10*COS(O10)</f>
        <v>0</v>
      </c>
      <c r="V41" s="52">
        <f t="array" ref="V41:Y44">MMULT(V33:Y36,M41:P44)</f>
        <v>1</v>
      </c>
      <c r="W41" s="52">
        <v>0</v>
      </c>
      <c r="X41" s="52">
        <v>0</v>
      </c>
      <c r="Y41" s="54">
        <v>-1.286</v>
      </c>
      <c r="AB41" s="58">
        <f>Y25</f>
        <v>-0.7</v>
      </c>
      <c r="AC41" s="58">
        <f>Y26</f>
        <v>0</v>
      </c>
      <c r="AD41" s="58">
        <f>Y27</f>
        <v>0.18</v>
      </c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</row>
    <row r="42" spans="6:43">
      <c r="F42" s="105"/>
      <c r="G42" s="106"/>
      <c r="H42" s="3"/>
      <c r="I42" s="3"/>
      <c r="J42" s="3"/>
      <c r="K42" s="3"/>
      <c r="L42" s="3"/>
      <c r="M42" s="43">
        <f>SIN(O10)</f>
        <v>0</v>
      </c>
      <c r="N42" s="43">
        <f>COS(O10)*COS(R10)</f>
        <v>6.1232339957367697E-17</v>
      </c>
      <c r="O42" s="43">
        <f>-(COS(O10))*SIN(R10)</f>
        <v>-1</v>
      </c>
      <c r="P42" s="43">
        <f>Q10*SIN(O10)</f>
        <v>0</v>
      </c>
      <c r="V42" s="52">
        <v>0</v>
      </c>
      <c r="W42" s="52">
        <v>-1</v>
      </c>
      <c r="X42" s="52">
        <v>3.4302239160977024E-15</v>
      </c>
      <c r="Y42" s="55">
        <v>-0.159</v>
      </c>
      <c r="AB42" s="58">
        <f>Y33</f>
        <v>-1.286</v>
      </c>
      <c r="AC42" s="58">
        <f>Y34</f>
        <v>0</v>
      </c>
      <c r="AD42" s="58">
        <f>Y35</f>
        <v>0.18</v>
      </c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</row>
    <row r="43" spans="6:43">
      <c r="F43" s="105"/>
      <c r="G43" s="106"/>
      <c r="H43" s="3"/>
      <c r="I43" s="3"/>
      <c r="J43" s="3"/>
      <c r="K43" s="3"/>
      <c r="L43" s="3"/>
      <c r="M43" s="43">
        <v>0</v>
      </c>
      <c r="N43" s="43">
        <f>SIN(R10)</f>
        <v>1</v>
      </c>
      <c r="O43" s="43">
        <f>COS(R10)</f>
        <v>6.1232339957367697E-17</v>
      </c>
      <c r="P43" s="44">
        <f>P10</f>
        <v>0.159</v>
      </c>
      <c r="V43" s="52">
        <v>0</v>
      </c>
      <c r="W43" s="52">
        <v>1.2246467991473539E-16</v>
      </c>
      <c r="X43" s="52">
        <v>-1</v>
      </c>
      <c r="Y43" s="56">
        <v>0.18</v>
      </c>
      <c r="AB43" s="58">
        <f>Y41</f>
        <v>-1.286</v>
      </c>
      <c r="AC43" s="58">
        <f>Y42</f>
        <v>-0.159</v>
      </c>
      <c r="AD43" s="58">
        <f>Y43</f>
        <v>0.18</v>
      </c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</row>
    <row r="44" spans="6:43">
      <c r="F44" s="105"/>
      <c r="G44" s="106"/>
      <c r="H44" s="3"/>
      <c r="I44" s="3"/>
      <c r="J44" s="3"/>
      <c r="K44" s="3"/>
      <c r="L44" s="3"/>
      <c r="M44" s="43">
        <v>0</v>
      </c>
      <c r="N44" s="43">
        <v>0</v>
      </c>
      <c r="O44" s="43">
        <v>0</v>
      </c>
      <c r="P44" s="43">
        <v>1</v>
      </c>
      <c r="V44" s="52">
        <v>0</v>
      </c>
      <c r="W44" s="52">
        <v>0</v>
      </c>
      <c r="X44" s="52">
        <v>0</v>
      </c>
      <c r="Y44" s="52">
        <v>1</v>
      </c>
      <c r="AB44" s="58">
        <f>Y49</f>
        <v>-1.286</v>
      </c>
      <c r="AC44" s="58">
        <f>Y50</f>
        <v>-0.15899999999999961</v>
      </c>
      <c r="AD44" s="58">
        <f>Y51</f>
        <v>6.5999999999999989E-2</v>
      </c>
    </row>
    <row r="45" spans="6:43">
      <c r="F45" s="105"/>
      <c r="G45" s="106"/>
      <c r="V45" s="53"/>
      <c r="W45" s="53"/>
      <c r="X45" s="53"/>
      <c r="Y45" s="53"/>
      <c r="AB45" s="58">
        <f>Y57</f>
        <v>-1.286</v>
      </c>
      <c r="AC45" s="58">
        <f>Y58</f>
        <v>-0.26499999999999962</v>
      </c>
      <c r="AD45" s="58">
        <f>Y59</f>
        <v>6.5999999999999989E-2</v>
      </c>
    </row>
    <row r="46" spans="6:43">
      <c r="F46" s="105"/>
      <c r="G46" s="4"/>
      <c r="M46"/>
      <c r="N46"/>
      <c r="O46"/>
      <c r="P46"/>
      <c r="V46" s="53"/>
      <c r="W46" s="53"/>
      <c r="X46" s="53"/>
      <c r="Y46" s="53"/>
    </row>
    <row r="47" spans="6:43">
      <c r="F47" s="105"/>
      <c r="G47" s="4"/>
      <c r="M47"/>
      <c r="N47"/>
      <c r="O47"/>
      <c r="P47"/>
      <c r="V47" s="53"/>
      <c r="W47" s="53"/>
      <c r="X47" s="53"/>
      <c r="Y47" s="53"/>
    </row>
    <row r="48" spans="6:43">
      <c r="F48" s="105"/>
      <c r="G48" s="4"/>
      <c r="M48" s="41"/>
      <c r="N48" s="41"/>
      <c r="O48" s="41"/>
      <c r="P48" s="41"/>
      <c r="V48" s="53"/>
      <c r="W48" s="53"/>
      <c r="X48" s="53"/>
      <c r="Y48" s="53"/>
      <c r="AB48" s="57" t="s">
        <v>30</v>
      </c>
      <c r="AC48" s="57" t="s">
        <v>31</v>
      </c>
      <c r="AD48" s="57" t="s">
        <v>32</v>
      </c>
    </row>
    <row r="49" spans="6:30">
      <c r="F49" s="105"/>
      <c r="G49" s="4"/>
      <c r="H49" s="4"/>
      <c r="I49" s="4"/>
      <c r="J49" s="4"/>
      <c r="K49" s="4"/>
      <c r="L49" s="4"/>
      <c r="M49" s="45">
        <f>COS(O11)</f>
        <v>1</v>
      </c>
      <c r="N49" s="45">
        <f>-(SIN(O11))*COS(R11)</f>
        <v>0</v>
      </c>
      <c r="O49" s="45">
        <f>SIN(O11)*SIN(R11)</f>
        <v>0</v>
      </c>
      <c r="P49" s="45">
        <f>Q11*COS(O11)</f>
        <v>0</v>
      </c>
      <c r="V49" s="52">
        <f t="array" ref="V49:Y52">MMULT(V41:Y44,M49:P52)</f>
        <v>1</v>
      </c>
      <c r="W49" s="52">
        <v>0</v>
      </c>
      <c r="X49" s="52">
        <v>0</v>
      </c>
      <c r="Y49" s="54">
        <v>-1.286</v>
      </c>
      <c r="AB49" s="58">
        <f>ATAN2(-V59,SQRT(POWER(V57,2)+POWER(V58,2)))</f>
        <v>1.5707963267948966</v>
      </c>
      <c r="AC49" s="58">
        <f>ATAN2(V58/COS(AB49),V57/COS(AB49))</f>
        <v>1.5707963267948966</v>
      </c>
      <c r="AD49" s="58">
        <f>ATAN2(W59/COS(AB49),X59/COS(AB49))</f>
        <v>6.1232339957367697E-17</v>
      </c>
    </row>
    <row r="50" spans="6:30">
      <c r="F50" s="105"/>
      <c r="G50" s="4"/>
      <c r="H50" s="4"/>
      <c r="I50" s="4"/>
      <c r="J50" s="4"/>
      <c r="K50" s="4"/>
      <c r="L50" s="4"/>
      <c r="M50" s="45">
        <f>SIN(O11)</f>
        <v>0</v>
      </c>
      <c r="N50" s="45">
        <f>COS(O11)*COS(R11)</f>
        <v>6.1232339957367697E-17</v>
      </c>
      <c r="O50" s="45">
        <f>-(COS(O11))*SIN(R11)</f>
        <v>1</v>
      </c>
      <c r="P50" s="45">
        <f>Q11*SIN(O11)</f>
        <v>0</v>
      </c>
      <c r="V50" s="52">
        <v>0</v>
      </c>
      <c r="W50" s="52">
        <v>-3.4914562560550699E-15</v>
      </c>
      <c r="X50" s="52">
        <v>-1</v>
      </c>
      <c r="Y50" s="55">
        <v>-0.15899999999999961</v>
      </c>
      <c r="AB50" s="58">
        <f>DEGREES(AB49)</f>
        <v>90</v>
      </c>
      <c r="AC50" s="58">
        <f>DEGREES(AC49)</f>
        <v>90</v>
      </c>
      <c r="AD50" s="58">
        <f>DEGREES(AD49)</f>
        <v>3.5083546492674403E-15</v>
      </c>
    </row>
    <row r="51" spans="6:30">
      <c r="F51" s="105"/>
      <c r="G51" s="4"/>
      <c r="H51" s="4"/>
      <c r="I51" s="4"/>
      <c r="J51" s="4"/>
      <c r="K51" s="4"/>
      <c r="L51" s="4"/>
      <c r="M51" s="45">
        <v>0</v>
      </c>
      <c r="N51" s="45">
        <f>SIN(R11)</f>
        <v>-1</v>
      </c>
      <c r="O51" s="45">
        <f>COS(R11)</f>
        <v>6.1232339957367697E-17</v>
      </c>
      <c r="P51" s="46">
        <f>P11</f>
        <v>0.114</v>
      </c>
      <c r="V51" s="52">
        <v>0</v>
      </c>
      <c r="W51" s="52">
        <v>1</v>
      </c>
      <c r="X51" s="52">
        <v>6.1232339957367697E-17</v>
      </c>
      <c r="Y51" s="56">
        <v>6.5999999999999989E-2</v>
      </c>
    </row>
    <row r="52" spans="6:30">
      <c r="F52" s="105"/>
      <c r="G52" s="4"/>
      <c r="H52" s="4"/>
      <c r="I52" s="4"/>
      <c r="J52" s="4"/>
      <c r="K52" s="4"/>
      <c r="L52" s="4"/>
      <c r="M52" s="45">
        <v>0</v>
      </c>
      <c r="N52" s="45">
        <v>0</v>
      </c>
      <c r="O52" s="45">
        <v>0</v>
      </c>
      <c r="P52" s="45">
        <v>1</v>
      </c>
      <c r="V52" s="52">
        <v>0</v>
      </c>
      <c r="W52" s="52">
        <v>0</v>
      </c>
      <c r="X52" s="52">
        <v>0</v>
      </c>
      <c r="Y52" s="52">
        <v>1</v>
      </c>
    </row>
    <row r="53" spans="6:30">
      <c r="F53" s="105"/>
      <c r="V53" s="53"/>
      <c r="W53" s="53"/>
      <c r="X53" s="53"/>
      <c r="Y53" s="53"/>
    </row>
    <row r="54" spans="6:30">
      <c r="F54" s="5"/>
      <c r="M54" s="47" t="s">
        <v>33</v>
      </c>
      <c r="N54" s="47"/>
      <c r="O54" s="47"/>
      <c r="P54" s="47"/>
      <c r="V54" s="53"/>
      <c r="W54" s="53"/>
      <c r="X54" s="53"/>
      <c r="Y54" s="53"/>
    </row>
    <row r="55" spans="6:30">
      <c r="F55" s="5"/>
      <c r="M55" s="47"/>
      <c r="N55" s="47"/>
      <c r="O55" s="47"/>
      <c r="P55" s="47"/>
      <c r="V55" s="53"/>
      <c r="W55" s="53"/>
      <c r="X55" s="53"/>
      <c r="Y55" s="53"/>
    </row>
    <row r="56" spans="6:30">
      <c r="F56" s="5"/>
      <c r="M56"/>
      <c r="N56" s="47"/>
      <c r="O56" s="47"/>
      <c r="P56" s="47"/>
      <c r="V56" s="53"/>
      <c r="W56" s="53"/>
      <c r="X56" s="53"/>
      <c r="Y56" s="53"/>
    </row>
    <row r="57" spans="6:30">
      <c r="F57" s="5"/>
      <c r="G57" s="5"/>
      <c r="H57" s="5"/>
      <c r="I57" s="5"/>
      <c r="J57" s="5"/>
      <c r="K57" s="5"/>
      <c r="L57" s="5"/>
      <c r="M57" s="48">
        <f>COS(O12)</f>
        <v>1</v>
      </c>
      <c r="N57" s="48">
        <f>-(SIN(O12))*COS(R12)</f>
        <v>0</v>
      </c>
      <c r="O57" s="48">
        <f>SIN(O12)*SIN(R12)</f>
        <v>0</v>
      </c>
      <c r="P57" s="48">
        <f>Q12*COS(O12)</f>
        <v>0</v>
      </c>
      <c r="V57" s="52">
        <f t="array" ref="V57:Y60">MMULT(V49:Y52,M57:P60)</f>
        <v>1</v>
      </c>
      <c r="W57" s="52">
        <v>0</v>
      </c>
      <c r="X57" s="52">
        <v>0</v>
      </c>
      <c r="Y57" s="54">
        <v>-1.286</v>
      </c>
    </row>
    <row r="58" spans="6:30">
      <c r="F58" s="5"/>
      <c r="G58" s="5"/>
      <c r="H58" s="5"/>
      <c r="I58" s="5"/>
      <c r="J58" s="5"/>
      <c r="K58" s="5"/>
      <c r="L58" s="5"/>
      <c r="M58" s="48">
        <f>SIN(O12)</f>
        <v>0</v>
      </c>
      <c r="N58" s="48">
        <f>COS(O12)*COS(R12)</f>
        <v>1</v>
      </c>
      <c r="O58" s="48">
        <f>-(COS(O12))*SIN(R12)</f>
        <v>0</v>
      </c>
      <c r="P58" s="48">
        <f>Q12*SIN(O12)</f>
        <v>0</v>
      </c>
      <c r="V58" s="52">
        <v>0</v>
      </c>
      <c r="W58" s="52">
        <v>-3.4914562560550699E-15</v>
      </c>
      <c r="X58" s="52">
        <v>-1</v>
      </c>
      <c r="Y58" s="55">
        <v>-0.26499999999999962</v>
      </c>
    </row>
    <row r="59" spans="6:30">
      <c r="F59" s="5"/>
      <c r="G59" s="5"/>
      <c r="H59" s="5"/>
      <c r="I59" s="5"/>
      <c r="J59" s="5"/>
      <c r="K59" s="5"/>
      <c r="L59" s="5"/>
      <c r="M59" s="48">
        <v>0</v>
      </c>
      <c r="N59" s="48">
        <f>SIN(R12)</f>
        <v>0</v>
      </c>
      <c r="O59" s="48">
        <f>COS(R12)</f>
        <v>1</v>
      </c>
      <c r="P59" s="49">
        <f>P12</f>
        <v>0.106</v>
      </c>
      <c r="V59" s="52">
        <v>0</v>
      </c>
      <c r="W59" s="52">
        <v>1</v>
      </c>
      <c r="X59" s="52">
        <v>6.1232339957367697E-17</v>
      </c>
      <c r="Y59" s="56">
        <v>6.5999999999999989E-2</v>
      </c>
    </row>
    <row r="60" spans="6:30">
      <c r="F60" s="5"/>
      <c r="G60" s="5"/>
      <c r="H60" s="5"/>
      <c r="I60" s="5"/>
      <c r="J60" s="5"/>
      <c r="K60" s="5"/>
      <c r="L60" s="5"/>
      <c r="M60" s="48">
        <v>0</v>
      </c>
      <c r="N60" s="48">
        <v>0</v>
      </c>
      <c r="O60" s="48">
        <v>0</v>
      </c>
      <c r="P60" s="48">
        <v>1</v>
      </c>
      <c r="V60" s="52">
        <v>0</v>
      </c>
      <c r="W60" s="52">
        <v>0</v>
      </c>
      <c r="X60" s="52">
        <v>0</v>
      </c>
      <c r="Y60" s="52">
        <v>1</v>
      </c>
    </row>
    <row r="64" spans="6:30" ht="15" customHeight="1"/>
  </sheetData>
  <mergeCells count="12">
    <mergeCell ref="AB36:AD38"/>
    <mergeCell ref="M1:R1"/>
    <mergeCell ref="M5:R5"/>
    <mergeCell ref="M24:P24"/>
    <mergeCell ref="F13:F53"/>
    <mergeCell ref="G13:G45"/>
    <mergeCell ref="H13:H37"/>
    <mergeCell ref="I13:I29"/>
    <mergeCell ref="J11:J25"/>
    <mergeCell ref="K9:K20"/>
    <mergeCell ref="L18:L19"/>
    <mergeCell ref="O3:O4"/>
  </mergeCells>
  <phoneticPr fontId="23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3" name="Scroll Bar 1">
              <controlPr defaultSize="0" autoPict="0">
                <anchor moveWithCells="1">
                  <from>
                    <xdr:col>19</xdr:col>
                    <xdr:colOff>0</xdr:colOff>
                    <xdr:row>6</xdr:row>
                    <xdr:rowOff>0</xdr:rowOff>
                  </from>
                  <to>
                    <xdr:col>24</xdr:col>
                    <xdr:colOff>708660</xdr:colOff>
                    <xdr:row>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4" name="Scroll Bar 2">
              <controlPr defaultSize="0" autoPict="0">
                <anchor moveWithCells="1">
                  <from>
                    <xdr:col>19</xdr:col>
                    <xdr:colOff>0</xdr:colOff>
                    <xdr:row>7</xdr:row>
                    <xdr:rowOff>0</xdr:rowOff>
                  </from>
                  <to>
                    <xdr:col>24</xdr:col>
                    <xdr:colOff>708660</xdr:colOff>
                    <xdr:row>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5" name="Scroll Bar 3">
              <controlPr defaultSize="0" autoPict="0">
                <anchor moveWithCells="1">
                  <from>
                    <xdr:col>19</xdr:col>
                    <xdr:colOff>0</xdr:colOff>
                    <xdr:row>8</xdr:row>
                    <xdr:rowOff>0</xdr:rowOff>
                  </from>
                  <to>
                    <xdr:col>24</xdr:col>
                    <xdr:colOff>708660</xdr:colOff>
                    <xdr:row>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6" name="Scroll Bar 4">
              <controlPr defaultSize="0" autoPict="0">
                <anchor moveWithCells="1">
                  <from>
                    <xdr:col>19</xdr:col>
                    <xdr:colOff>0</xdr:colOff>
                    <xdr:row>10</xdr:row>
                    <xdr:rowOff>0</xdr:rowOff>
                  </from>
                  <to>
                    <xdr:col>24</xdr:col>
                    <xdr:colOff>708660</xdr:colOff>
                    <xdr:row>11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7" name="Scroll Bar 5">
              <controlPr defaultSize="0" autoPict="0">
                <anchor moveWithCells="1">
                  <from>
                    <xdr:col>19</xdr:col>
                    <xdr:colOff>0</xdr:colOff>
                    <xdr:row>9</xdr:row>
                    <xdr:rowOff>0</xdr:rowOff>
                  </from>
                  <to>
                    <xdr:col>24</xdr:col>
                    <xdr:colOff>708660</xdr:colOff>
                    <xdr:row>10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8" name="Scroll Bar 6">
              <controlPr defaultSize="0" autoPict="0">
                <anchor moveWithCells="1">
                  <from>
                    <xdr:col>19</xdr:col>
                    <xdr:colOff>0</xdr:colOff>
                    <xdr:row>11</xdr:row>
                    <xdr:rowOff>0</xdr:rowOff>
                  </from>
                  <to>
                    <xdr:col>24</xdr:col>
                    <xdr:colOff>708660</xdr:colOff>
                    <xdr:row>12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F1:AQ64"/>
  <sheetViews>
    <sheetView zoomScale="85" zoomScaleNormal="85" workbookViewId="0">
      <selection activeCell="O7" sqref="O7"/>
    </sheetView>
  </sheetViews>
  <sheetFormatPr defaultColWidth="11.3984375" defaultRowHeight="17.399999999999999"/>
  <cols>
    <col min="1" max="12" width="2.69921875" style="1" customWidth="1"/>
    <col min="13" max="13" width="18.796875" style="1" customWidth="1"/>
    <col min="14" max="14" width="12.69921875" style="1" customWidth="1"/>
    <col min="15" max="15" width="13.8984375" style="1" customWidth="1"/>
    <col min="16" max="17" width="11.3984375" style="1"/>
    <col min="18" max="18" width="14" style="1" customWidth="1"/>
    <col min="19" max="21" width="2.69921875" style="1" customWidth="1"/>
    <col min="22" max="24" width="14.296875" style="2" customWidth="1"/>
    <col min="25" max="25" width="13.296875" style="2" customWidth="1"/>
    <col min="26" max="28" width="11.3984375" style="1"/>
    <col min="29" max="30" width="12" style="1" customWidth="1"/>
    <col min="31" max="16384" width="11.3984375" style="1"/>
  </cols>
  <sheetData>
    <row r="1" spans="6:27" ht="22.95" customHeight="1">
      <c r="M1" s="101" t="s">
        <v>0</v>
      </c>
      <c r="N1" s="101"/>
      <c r="O1" s="101"/>
      <c r="P1" s="101"/>
      <c r="Q1" s="101"/>
      <c r="R1" s="101"/>
      <c r="V1" s="127"/>
      <c r="W1" s="127"/>
      <c r="X1" s="127"/>
      <c r="Y1" s="127"/>
      <c r="Z1" s="127"/>
      <c r="AA1" s="127"/>
    </row>
    <row r="2" spans="6:27" ht="14.4" customHeight="1">
      <c r="M2" s="2"/>
      <c r="N2" s="2"/>
      <c r="O2" s="6"/>
      <c r="P2" s="6"/>
      <c r="Q2" s="6"/>
      <c r="R2" s="6"/>
      <c r="V2" s="127"/>
      <c r="W2" s="127"/>
      <c r="X2" s="127"/>
      <c r="Y2" s="127"/>
      <c r="Z2" s="127"/>
      <c r="AA2" s="127"/>
    </row>
    <row r="3" spans="6:27" ht="13.95" customHeight="1">
      <c r="O3" s="112" t="s">
        <v>14</v>
      </c>
      <c r="P3" s="6"/>
      <c r="Q3" s="6"/>
      <c r="R3" s="6"/>
      <c r="V3" s="127"/>
      <c r="W3" s="127"/>
      <c r="X3" s="127"/>
      <c r="Y3" s="127"/>
      <c r="Z3" s="127"/>
      <c r="AA3" s="127"/>
    </row>
    <row r="4" spans="6:27">
      <c r="O4" s="113"/>
      <c r="P4" s="7"/>
      <c r="Q4" s="7"/>
      <c r="R4" s="7"/>
    </row>
    <row r="5" spans="6:27">
      <c r="M5" s="102" t="s">
        <v>38</v>
      </c>
      <c r="N5" s="102"/>
      <c r="O5" s="102"/>
      <c r="P5" s="102"/>
      <c r="Q5" s="102"/>
      <c r="R5" s="102"/>
    </row>
    <row r="6" spans="6:27">
      <c r="M6" s="9"/>
      <c r="N6" s="8" t="s">
        <v>15</v>
      </c>
      <c r="O6" s="8" t="s">
        <v>16</v>
      </c>
      <c r="P6" s="8" t="s">
        <v>17</v>
      </c>
      <c r="Q6" s="8" t="s">
        <v>18</v>
      </c>
      <c r="R6" s="8" t="s">
        <v>19</v>
      </c>
      <c r="V6" s="1"/>
      <c r="W6" s="1"/>
      <c r="X6" s="1"/>
    </row>
    <row r="7" spans="6:27">
      <c r="K7" s="10"/>
      <c r="L7" s="10"/>
      <c r="M7" s="11" t="s">
        <v>20</v>
      </c>
      <c r="N7" s="12">
        <v>0</v>
      </c>
      <c r="O7" s="13">
        <f t="shared" ref="O7:O12" si="0">RADIANS(N7)</f>
        <v>0</v>
      </c>
      <c r="P7" s="14">
        <v>0.18</v>
      </c>
      <c r="Q7" s="14">
        <v>0</v>
      </c>
      <c r="R7" s="13">
        <f>PI()/2</f>
        <v>1.5707963267949001</v>
      </c>
    </row>
    <row r="8" spans="6:27">
      <c r="J8" s="15"/>
      <c r="K8" s="15"/>
      <c r="L8" s="15"/>
      <c r="M8" s="16" t="s">
        <v>21</v>
      </c>
      <c r="N8" s="17">
        <v>0</v>
      </c>
      <c r="O8" s="18">
        <f t="shared" si="0"/>
        <v>0</v>
      </c>
      <c r="P8" s="19">
        <v>0</v>
      </c>
      <c r="Q8" s="19">
        <v>-0.52</v>
      </c>
      <c r="R8" s="18">
        <v>0</v>
      </c>
    </row>
    <row r="9" spans="6:27">
      <c r="I9" s="20"/>
      <c r="J9" s="15"/>
      <c r="K9" s="110" t="s">
        <v>22</v>
      </c>
      <c r="L9" s="20"/>
      <c r="M9" s="21" t="s">
        <v>23</v>
      </c>
      <c r="N9" s="22">
        <v>0</v>
      </c>
      <c r="O9" s="23">
        <f t="shared" si="0"/>
        <v>0</v>
      </c>
      <c r="P9" s="24">
        <v>0</v>
      </c>
      <c r="Q9" s="24">
        <v>-0.4</v>
      </c>
      <c r="R9" s="23">
        <v>0</v>
      </c>
    </row>
    <row r="10" spans="6:27">
      <c r="H10" s="3"/>
      <c r="I10" s="3"/>
      <c r="J10" s="15"/>
      <c r="K10" s="110"/>
      <c r="L10" s="3"/>
      <c r="M10" s="25" t="s">
        <v>24</v>
      </c>
      <c r="N10" s="26">
        <v>0</v>
      </c>
      <c r="O10" s="27">
        <f t="shared" si="0"/>
        <v>0</v>
      </c>
      <c r="P10" s="28">
        <v>0.159</v>
      </c>
      <c r="Q10" s="28">
        <v>0</v>
      </c>
      <c r="R10" s="27">
        <f>PI()/2</f>
        <v>1.5707963267949001</v>
      </c>
    </row>
    <row r="11" spans="6:27" ht="13.95" customHeight="1">
      <c r="G11" s="4"/>
      <c r="H11" s="4"/>
      <c r="I11" s="4"/>
      <c r="J11" s="109" t="s">
        <v>22</v>
      </c>
      <c r="K11" s="110"/>
      <c r="L11" s="4"/>
      <c r="M11" s="29" t="s">
        <v>25</v>
      </c>
      <c r="N11" s="30">
        <v>0</v>
      </c>
      <c r="O11" s="31">
        <f t="shared" si="0"/>
        <v>0</v>
      </c>
      <c r="P11" s="32">
        <v>0.114</v>
      </c>
      <c r="Q11" s="32">
        <v>0</v>
      </c>
      <c r="R11" s="31">
        <f>-PI()/2</f>
        <v>-1.5707963267949001</v>
      </c>
    </row>
    <row r="12" spans="6:27" ht="13.95" customHeight="1">
      <c r="F12" s="5"/>
      <c r="G12" s="5"/>
      <c r="H12" s="5"/>
      <c r="I12" s="5"/>
      <c r="J12" s="109"/>
      <c r="K12" s="110"/>
      <c r="L12" s="5"/>
      <c r="M12" s="33" t="s">
        <v>26</v>
      </c>
      <c r="N12" s="34">
        <v>0</v>
      </c>
      <c r="O12" s="35">
        <f t="shared" si="0"/>
        <v>0</v>
      </c>
      <c r="P12" s="36">
        <v>0.106</v>
      </c>
      <c r="Q12" s="36">
        <v>0</v>
      </c>
      <c r="R12" s="35">
        <v>0</v>
      </c>
    </row>
    <row r="13" spans="6:27" ht="13.95" customHeight="1">
      <c r="F13" s="104" t="s">
        <v>22</v>
      </c>
      <c r="G13" s="106" t="s">
        <v>22</v>
      </c>
      <c r="H13" s="107" t="s">
        <v>22</v>
      </c>
      <c r="I13" s="108" t="s">
        <v>22</v>
      </c>
      <c r="J13" s="109"/>
      <c r="K13" s="110"/>
    </row>
    <row r="14" spans="6:27">
      <c r="F14" s="105"/>
      <c r="G14" s="106"/>
      <c r="H14" s="107"/>
      <c r="I14" s="108"/>
      <c r="J14" s="109"/>
      <c r="K14" s="110"/>
      <c r="L14"/>
      <c r="M14"/>
      <c r="N14"/>
      <c r="O14"/>
      <c r="P14"/>
    </row>
    <row r="15" spans="6:27">
      <c r="F15" s="105"/>
      <c r="G15" s="106"/>
      <c r="H15" s="107"/>
      <c r="I15" s="108"/>
      <c r="J15" s="109"/>
      <c r="K15" s="110"/>
      <c r="L15"/>
      <c r="M15"/>
      <c r="N15"/>
      <c r="O15"/>
      <c r="P15"/>
    </row>
    <row r="16" spans="6:27" ht="15" customHeight="1">
      <c r="F16" s="105"/>
      <c r="G16" s="106"/>
      <c r="H16" s="107"/>
      <c r="I16" s="108"/>
      <c r="J16" s="109"/>
      <c r="K16" s="110"/>
      <c r="M16" s="37"/>
      <c r="N16" s="37"/>
      <c r="O16" s="37"/>
      <c r="P16" s="37"/>
    </row>
    <row r="17" spans="6:25">
      <c r="F17" s="105"/>
      <c r="G17" s="106"/>
      <c r="H17" s="107"/>
      <c r="I17" s="108"/>
      <c r="J17" s="109"/>
      <c r="K17" s="110"/>
      <c r="L17" s="10"/>
      <c r="M17" s="38">
        <f>COS(O7)</f>
        <v>1</v>
      </c>
      <c r="N17" s="38">
        <f>-(SIN(O7))*COS(R7)</f>
        <v>0</v>
      </c>
      <c r="O17" s="38">
        <f>SIN(O7)*SIN(R7)</f>
        <v>0</v>
      </c>
      <c r="P17" s="38">
        <f>Q7*COS(O7)</f>
        <v>0</v>
      </c>
      <c r="Q17" s="50"/>
    </row>
    <row r="18" spans="6:25">
      <c r="F18" s="105"/>
      <c r="G18" s="106"/>
      <c r="H18" s="107"/>
      <c r="I18" s="108"/>
      <c r="J18" s="109"/>
      <c r="K18" s="110"/>
      <c r="L18" s="111"/>
      <c r="M18" s="38">
        <f>SIN(O7)</f>
        <v>0</v>
      </c>
      <c r="N18" s="38">
        <f>COS(O7)*COS(R7)</f>
        <v>-3.4914562560550699E-15</v>
      </c>
      <c r="O18" s="38">
        <f>-(COS(O7))*SIN(R7)</f>
        <v>-1</v>
      </c>
      <c r="P18" s="38">
        <f>Q7*SIN(O7)</f>
        <v>0</v>
      </c>
      <c r="Q18" s="50"/>
    </row>
    <row r="19" spans="6:25">
      <c r="F19" s="105"/>
      <c r="G19" s="106"/>
      <c r="H19" s="107"/>
      <c r="I19" s="108"/>
      <c r="J19" s="109"/>
      <c r="K19" s="110"/>
      <c r="L19" s="111"/>
      <c r="M19" s="38">
        <v>0</v>
      </c>
      <c r="N19" s="38">
        <f>SIN(R7)</f>
        <v>1</v>
      </c>
      <c r="O19" s="38">
        <f>COS(R7)</f>
        <v>6.1232339957367697E-17</v>
      </c>
      <c r="P19" s="38">
        <f>P7</f>
        <v>0.18</v>
      </c>
      <c r="Q19" s="50"/>
    </row>
    <row r="20" spans="6:25">
      <c r="F20" s="105"/>
      <c r="G20" s="106"/>
      <c r="H20" s="107"/>
      <c r="I20" s="108"/>
      <c r="J20" s="109"/>
      <c r="K20" s="110"/>
      <c r="L20" s="10"/>
      <c r="M20" s="38">
        <v>0</v>
      </c>
      <c r="N20" s="38">
        <v>0</v>
      </c>
      <c r="O20" s="38">
        <v>0</v>
      </c>
      <c r="P20" s="38">
        <v>1</v>
      </c>
      <c r="Q20" s="50"/>
    </row>
    <row r="21" spans="6:25">
      <c r="F21" s="105"/>
      <c r="G21" s="106"/>
      <c r="H21" s="107"/>
      <c r="I21" s="108"/>
      <c r="J21" s="109"/>
      <c r="Q21" s="50"/>
      <c r="R21" s="50"/>
      <c r="S21" s="50"/>
      <c r="T21" s="50"/>
      <c r="U21" s="50"/>
    </row>
    <row r="22" spans="6:25">
      <c r="F22" s="105"/>
      <c r="G22" s="106"/>
      <c r="H22" s="107"/>
      <c r="I22" s="108"/>
      <c r="J22" s="109"/>
      <c r="M22"/>
      <c r="N22"/>
      <c r="O22"/>
      <c r="P22"/>
      <c r="Q22" s="50"/>
      <c r="R22" s="50"/>
      <c r="S22" s="50"/>
      <c r="T22" s="50"/>
      <c r="U22" s="50"/>
    </row>
    <row r="23" spans="6:25">
      <c r="F23" s="105"/>
      <c r="G23" s="106"/>
      <c r="H23" s="107"/>
      <c r="I23" s="108"/>
      <c r="J23" s="109"/>
      <c r="M23"/>
      <c r="N23"/>
      <c r="O23"/>
      <c r="P23"/>
      <c r="Q23" s="50"/>
      <c r="R23" s="50"/>
      <c r="S23" s="50"/>
      <c r="T23" s="50"/>
      <c r="U23" s="50"/>
    </row>
    <row r="24" spans="6:25">
      <c r="F24" s="105"/>
      <c r="G24" s="106"/>
      <c r="H24" s="107"/>
      <c r="I24" s="108"/>
      <c r="J24" s="109"/>
      <c r="M24" s="103"/>
      <c r="N24" s="103"/>
      <c r="O24" s="103"/>
      <c r="P24" s="103"/>
      <c r="Q24" s="50"/>
      <c r="R24" s="50"/>
      <c r="S24" s="50"/>
      <c r="T24" s="50"/>
      <c r="U24" s="50"/>
    </row>
    <row r="25" spans="6:25">
      <c r="F25" s="105"/>
      <c r="G25" s="106"/>
      <c r="H25" s="107"/>
      <c r="I25" s="108"/>
      <c r="J25" s="109"/>
      <c r="K25" s="15"/>
      <c r="L25" s="15"/>
      <c r="M25" s="39">
        <f>COS(O8)</f>
        <v>1</v>
      </c>
      <c r="N25" s="39">
        <f>-(SIN(O8))*COS(R8)</f>
        <v>0</v>
      </c>
      <c r="O25" s="39">
        <f>SIN(O8)*SIN(R8)</f>
        <v>0</v>
      </c>
      <c r="P25" s="39">
        <f>Q8*COS(O8)</f>
        <v>-0.52</v>
      </c>
      <c r="Q25" s="50"/>
      <c r="R25" s="50"/>
      <c r="S25" s="50"/>
      <c r="T25" s="50"/>
      <c r="U25" s="51"/>
      <c r="V25" s="52">
        <f t="array" ref="V25:Y28">MMULT(M17:P20,M25:P28)</f>
        <v>1</v>
      </c>
      <c r="W25" s="52">
        <v>0</v>
      </c>
      <c r="X25" s="52">
        <v>0</v>
      </c>
      <c r="Y25" s="54">
        <v>-0.52</v>
      </c>
    </row>
    <row r="26" spans="6:25">
      <c r="F26" s="105"/>
      <c r="G26" s="106"/>
      <c r="H26" s="107"/>
      <c r="I26" s="108"/>
      <c r="J26" s="15"/>
      <c r="K26" s="15"/>
      <c r="L26" s="15"/>
      <c r="M26" s="39">
        <f>SIN(O8)</f>
        <v>0</v>
      </c>
      <c r="N26" s="39">
        <f>COS(O8)*COS(R8)</f>
        <v>1</v>
      </c>
      <c r="O26" s="39">
        <f>-(COS(O8))*SIN(R8)</f>
        <v>0</v>
      </c>
      <c r="P26" s="39">
        <f>Q8*SIN(O8)</f>
        <v>0</v>
      </c>
      <c r="Q26" s="50"/>
      <c r="R26" s="50"/>
      <c r="S26" s="50"/>
      <c r="T26" s="50"/>
      <c r="U26" s="51"/>
      <c r="V26" s="52">
        <v>0</v>
      </c>
      <c r="W26" s="52">
        <v>-3.4914562560550699E-15</v>
      </c>
      <c r="X26" s="52">
        <v>-1</v>
      </c>
      <c r="Y26" s="55">
        <v>0</v>
      </c>
    </row>
    <row r="27" spans="6:25">
      <c r="F27" s="105"/>
      <c r="G27" s="106"/>
      <c r="H27" s="107"/>
      <c r="I27" s="108"/>
      <c r="J27" s="15"/>
      <c r="K27" s="15"/>
      <c r="L27" s="15"/>
      <c r="M27" s="39">
        <v>0</v>
      </c>
      <c r="N27" s="39">
        <f>SIN(R8)</f>
        <v>0</v>
      </c>
      <c r="O27" s="39">
        <f>COS(R8)</f>
        <v>1</v>
      </c>
      <c r="P27" s="39">
        <f>P8</f>
        <v>0</v>
      </c>
      <c r="Q27" s="50"/>
      <c r="R27" s="50"/>
      <c r="S27" s="50"/>
      <c r="T27" s="50"/>
      <c r="U27" s="51"/>
      <c r="V27" s="52">
        <v>0</v>
      </c>
      <c r="W27" s="52">
        <v>1</v>
      </c>
      <c r="X27" s="52">
        <v>6.1232339957367697E-17</v>
      </c>
      <c r="Y27" s="56">
        <v>0.18</v>
      </c>
    </row>
    <row r="28" spans="6:25">
      <c r="F28" s="105"/>
      <c r="G28" s="106"/>
      <c r="H28" s="107"/>
      <c r="I28" s="108"/>
      <c r="J28" s="15"/>
      <c r="K28" s="15"/>
      <c r="L28" s="15"/>
      <c r="M28" s="39">
        <v>0</v>
      </c>
      <c r="N28" s="39">
        <v>0</v>
      </c>
      <c r="O28" s="39">
        <v>0</v>
      </c>
      <c r="P28" s="39">
        <v>1</v>
      </c>
      <c r="Q28" s="50"/>
      <c r="R28" s="50"/>
      <c r="S28" s="50"/>
      <c r="T28" s="50"/>
      <c r="U28" s="51"/>
      <c r="V28" s="52">
        <v>0</v>
      </c>
      <c r="W28" s="52">
        <v>0</v>
      </c>
      <c r="X28" s="52">
        <v>0</v>
      </c>
      <c r="Y28" s="52">
        <v>1</v>
      </c>
    </row>
    <row r="29" spans="6:25">
      <c r="F29" s="105"/>
      <c r="G29" s="106"/>
      <c r="H29" s="107"/>
      <c r="I29" s="108"/>
      <c r="Q29" s="50"/>
      <c r="R29" s="50"/>
      <c r="S29" s="50"/>
      <c r="T29" s="50"/>
      <c r="U29" s="50"/>
      <c r="V29" s="53"/>
      <c r="W29" s="53"/>
      <c r="X29" s="53"/>
      <c r="Y29" s="53"/>
    </row>
    <row r="30" spans="6:25">
      <c r="F30" s="105"/>
      <c r="G30" s="106"/>
      <c r="H30" s="107"/>
      <c r="I30" s="40"/>
      <c r="M30"/>
      <c r="N30"/>
      <c r="O30"/>
      <c r="P30"/>
      <c r="Q30" s="50"/>
      <c r="R30" s="50"/>
      <c r="S30" s="50"/>
      <c r="T30" s="50"/>
      <c r="U30" s="50"/>
      <c r="V30" s="53"/>
      <c r="W30" s="53"/>
      <c r="X30" s="53"/>
      <c r="Y30" s="53"/>
    </row>
    <row r="31" spans="6:25">
      <c r="F31" s="105"/>
      <c r="G31" s="106"/>
      <c r="H31" s="107"/>
      <c r="I31" s="20"/>
      <c r="M31"/>
      <c r="N31"/>
      <c r="O31"/>
      <c r="P31"/>
      <c r="Q31" s="50"/>
      <c r="R31" s="50"/>
      <c r="S31" s="50"/>
      <c r="T31" s="50"/>
      <c r="U31" s="50"/>
      <c r="V31" s="53"/>
      <c r="W31" s="53"/>
      <c r="X31" s="53"/>
      <c r="Y31" s="53"/>
    </row>
    <row r="32" spans="6:25">
      <c r="F32" s="105"/>
      <c r="G32" s="106"/>
      <c r="H32" s="107"/>
      <c r="I32" s="20"/>
      <c r="M32" s="41"/>
      <c r="N32" s="41"/>
      <c r="O32" s="41"/>
      <c r="P32" s="41"/>
      <c r="Q32" s="50"/>
      <c r="R32" s="50"/>
      <c r="S32" s="50"/>
      <c r="T32" s="50"/>
      <c r="U32" s="50"/>
      <c r="V32" s="53"/>
      <c r="W32" s="53"/>
      <c r="X32" s="53"/>
      <c r="Y32" s="53"/>
    </row>
    <row r="33" spans="6:43">
      <c r="F33" s="105"/>
      <c r="G33" s="106"/>
      <c r="H33" s="107"/>
      <c r="I33" s="20"/>
      <c r="J33" s="20"/>
      <c r="K33" s="20"/>
      <c r="L33" s="20"/>
      <c r="M33" s="42">
        <f>COS(O9)</f>
        <v>1</v>
      </c>
      <c r="N33" s="42">
        <f>-(SIN(O9))*COS(R9)</f>
        <v>0</v>
      </c>
      <c r="O33" s="42">
        <f>SIN(O9)*SIN(R9)</f>
        <v>0</v>
      </c>
      <c r="P33" s="42">
        <f>Q9*COS(O9)</f>
        <v>-0.4</v>
      </c>
      <c r="Q33" s="50"/>
      <c r="R33" s="50"/>
      <c r="S33" s="50"/>
      <c r="T33" s="50"/>
      <c r="U33" s="50"/>
      <c r="V33" s="52">
        <f t="array" ref="V33:Y36">MMULT(V25:Y28,M33:P36)</f>
        <v>1</v>
      </c>
      <c r="W33" s="52">
        <v>0</v>
      </c>
      <c r="X33" s="52">
        <v>0</v>
      </c>
      <c r="Y33" s="54">
        <v>-0.92</v>
      </c>
    </row>
    <row r="34" spans="6:43">
      <c r="F34" s="105"/>
      <c r="G34" s="106"/>
      <c r="H34" s="107"/>
      <c r="I34" s="20"/>
      <c r="J34" s="20"/>
      <c r="K34" s="20"/>
      <c r="L34" s="20"/>
      <c r="M34" s="42">
        <f>SIN(O9)</f>
        <v>0</v>
      </c>
      <c r="N34" s="42">
        <f>COS(O9)*COS(R9)</f>
        <v>1</v>
      </c>
      <c r="O34" s="42">
        <f>-(COS(O9))*SIN(R9)</f>
        <v>0</v>
      </c>
      <c r="P34" s="42">
        <f>Q9*SIN(O9)</f>
        <v>0</v>
      </c>
      <c r="Q34" s="50"/>
      <c r="R34" s="50"/>
      <c r="S34" s="50"/>
      <c r="T34" s="50"/>
      <c r="U34" s="50"/>
      <c r="V34" s="52">
        <v>0</v>
      </c>
      <c r="W34" s="52">
        <v>-3.4914562560550699E-15</v>
      </c>
      <c r="X34" s="52">
        <v>-1</v>
      </c>
      <c r="Y34" s="55">
        <v>0</v>
      </c>
    </row>
    <row r="35" spans="6:43">
      <c r="F35" s="105"/>
      <c r="G35" s="106"/>
      <c r="H35" s="107"/>
      <c r="I35" s="20"/>
      <c r="J35" s="20"/>
      <c r="K35" s="20"/>
      <c r="L35" s="20"/>
      <c r="M35" s="42">
        <v>0</v>
      </c>
      <c r="N35" s="42">
        <f>SIN(R9)</f>
        <v>0</v>
      </c>
      <c r="O35" s="42">
        <f>COS(R9)</f>
        <v>1</v>
      </c>
      <c r="P35" s="42">
        <f>P9</f>
        <v>0</v>
      </c>
      <c r="Q35" s="50"/>
      <c r="R35" s="50"/>
      <c r="S35" s="50"/>
      <c r="T35" s="50"/>
      <c r="U35" s="50"/>
      <c r="V35" s="52">
        <v>0</v>
      </c>
      <c r="W35" s="52">
        <v>1</v>
      </c>
      <c r="X35" s="52">
        <v>6.1232339957367697E-17</v>
      </c>
      <c r="Y35" s="56">
        <v>0.18</v>
      </c>
    </row>
    <row r="36" spans="6:43" ht="17.399999999999999" customHeight="1">
      <c r="F36" s="105"/>
      <c r="G36" s="106"/>
      <c r="H36" s="107"/>
      <c r="I36" s="20"/>
      <c r="J36" s="20"/>
      <c r="K36" s="20"/>
      <c r="L36" s="20"/>
      <c r="M36" s="42">
        <v>0</v>
      </c>
      <c r="N36" s="42">
        <v>0</v>
      </c>
      <c r="O36" s="42">
        <v>0</v>
      </c>
      <c r="P36" s="42">
        <v>1</v>
      </c>
      <c r="Q36" s="50"/>
      <c r="R36" s="50"/>
      <c r="S36" s="50"/>
      <c r="T36" s="50"/>
      <c r="U36" s="50"/>
      <c r="V36" s="52">
        <v>0</v>
      </c>
      <c r="W36" s="52">
        <v>0</v>
      </c>
      <c r="X36" s="52">
        <v>0</v>
      </c>
      <c r="Y36" s="52">
        <v>1</v>
      </c>
      <c r="AB36" s="135" t="s">
        <v>41</v>
      </c>
      <c r="AC36" s="114"/>
      <c r="AD36" s="114"/>
    </row>
    <row r="37" spans="6:43" ht="13.95" customHeight="1">
      <c r="F37" s="105"/>
      <c r="G37" s="106"/>
      <c r="H37" s="107"/>
      <c r="V37" s="53"/>
      <c r="W37" s="53"/>
      <c r="X37" s="53"/>
      <c r="Y37" s="53"/>
      <c r="AB37" s="114"/>
      <c r="AC37" s="114"/>
      <c r="AD37" s="114"/>
    </row>
    <row r="38" spans="6:43">
      <c r="F38" s="105"/>
      <c r="G38" s="106"/>
      <c r="H38" s="3"/>
      <c r="M38"/>
      <c r="N38"/>
      <c r="O38"/>
      <c r="P38"/>
      <c r="V38" s="53"/>
      <c r="W38" s="53"/>
      <c r="X38" s="53"/>
      <c r="Y38" s="53"/>
      <c r="AB38" s="114"/>
      <c r="AC38" s="114"/>
      <c r="AD38" s="114"/>
    </row>
    <row r="39" spans="6:43">
      <c r="F39" s="105"/>
      <c r="G39" s="106"/>
      <c r="H39" s="3"/>
      <c r="M39"/>
      <c r="N39"/>
      <c r="O39"/>
      <c r="P39"/>
      <c r="V39" s="53"/>
      <c r="W39" s="53"/>
      <c r="X39" s="53"/>
      <c r="Y39" s="53"/>
      <c r="AB39" s="57" t="s">
        <v>27</v>
      </c>
      <c r="AC39" s="57" t="s">
        <v>28</v>
      </c>
      <c r="AD39" s="57" t="s">
        <v>29</v>
      </c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</row>
    <row r="40" spans="6:43">
      <c r="F40" s="105"/>
      <c r="G40" s="106"/>
      <c r="H40" s="3"/>
      <c r="M40" s="37"/>
      <c r="N40" s="37"/>
      <c r="O40" s="37"/>
      <c r="P40" s="37"/>
      <c r="V40" s="53"/>
      <c r="W40" s="53"/>
      <c r="X40" s="53"/>
      <c r="Y40" s="53"/>
      <c r="AB40" s="57">
        <f>P17</f>
        <v>0</v>
      </c>
      <c r="AC40" s="57">
        <f>P18</f>
        <v>0</v>
      </c>
      <c r="AD40" s="57">
        <f>P19</f>
        <v>0.18</v>
      </c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</row>
    <row r="41" spans="6:43">
      <c r="F41" s="105"/>
      <c r="G41" s="106"/>
      <c r="H41" s="3"/>
      <c r="I41" s="3"/>
      <c r="J41" s="3"/>
      <c r="K41" s="3"/>
      <c r="L41" s="3"/>
      <c r="M41" s="43">
        <f>COS(O10)</f>
        <v>1</v>
      </c>
      <c r="N41" s="43">
        <f>-(SIN(O10))*COS(R10)</f>
        <v>0</v>
      </c>
      <c r="O41" s="43">
        <f>SIN(O10)*SIN(R10)</f>
        <v>0</v>
      </c>
      <c r="P41" s="43">
        <f>Q10*COS(O10)</f>
        <v>0</v>
      </c>
      <c r="V41" s="52">
        <f t="array" ref="V41:Y44">MMULT(V33:Y36,M41:P44)</f>
        <v>1</v>
      </c>
      <c r="W41" s="52">
        <v>0</v>
      </c>
      <c r="X41" s="52">
        <v>0</v>
      </c>
      <c r="Y41" s="54">
        <v>-0.92</v>
      </c>
      <c r="AB41" s="58">
        <f>Y25</f>
        <v>-0.52</v>
      </c>
      <c r="AC41" s="58">
        <f>Y26</f>
        <v>0</v>
      </c>
      <c r="AD41" s="58">
        <f>Y27</f>
        <v>0.18</v>
      </c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</row>
    <row r="42" spans="6:43">
      <c r="F42" s="105"/>
      <c r="G42" s="106"/>
      <c r="H42" s="3"/>
      <c r="I42" s="3"/>
      <c r="J42" s="3"/>
      <c r="K42" s="3"/>
      <c r="L42" s="3"/>
      <c r="M42" s="43">
        <f>SIN(O10)</f>
        <v>0</v>
      </c>
      <c r="N42" s="43">
        <f>COS(O10)*COS(R10)</f>
        <v>6.1232339957367697E-17</v>
      </c>
      <c r="O42" s="43">
        <f>-(COS(O10))*SIN(R10)</f>
        <v>-1</v>
      </c>
      <c r="P42" s="43">
        <f>Q10*SIN(O10)</f>
        <v>0</v>
      </c>
      <c r="V42" s="52">
        <v>0</v>
      </c>
      <c r="W42" s="52">
        <v>-1</v>
      </c>
      <c r="X42" s="52">
        <v>3.4302239160977024E-15</v>
      </c>
      <c r="Y42" s="55">
        <v>-0.159</v>
      </c>
      <c r="AB42" s="58">
        <f>Y33</f>
        <v>-0.92</v>
      </c>
      <c r="AC42" s="58">
        <f>Y34</f>
        <v>0</v>
      </c>
      <c r="AD42" s="58">
        <f>Y35</f>
        <v>0.18</v>
      </c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</row>
    <row r="43" spans="6:43">
      <c r="F43" s="105"/>
      <c r="G43" s="106"/>
      <c r="H43" s="3"/>
      <c r="I43" s="3"/>
      <c r="J43" s="3"/>
      <c r="K43" s="3"/>
      <c r="L43" s="3"/>
      <c r="M43" s="43">
        <v>0</v>
      </c>
      <c r="N43" s="43">
        <f>SIN(R10)</f>
        <v>1</v>
      </c>
      <c r="O43" s="43">
        <f>COS(R10)</f>
        <v>6.1232339957367697E-17</v>
      </c>
      <c r="P43" s="44">
        <f>P10</f>
        <v>0.159</v>
      </c>
      <c r="V43" s="52">
        <v>0</v>
      </c>
      <c r="W43" s="52">
        <v>1.2246467991473539E-16</v>
      </c>
      <c r="X43" s="52">
        <v>-1</v>
      </c>
      <c r="Y43" s="56">
        <v>0.18</v>
      </c>
      <c r="AB43" s="58">
        <f>Y41</f>
        <v>-0.92</v>
      </c>
      <c r="AC43" s="58">
        <f>Y42</f>
        <v>-0.159</v>
      </c>
      <c r="AD43" s="58">
        <f>Y43</f>
        <v>0.18</v>
      </c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</row>
    <row r="44" spans="6:43">
      <c r="F44" s="105"/>
      <c r="G44" s="106"/>
      <c r="H44" s="3"/>
      <c r="I44" s="3"/>
      <c r="J44" s="3"/>
      <c r="K44" s="3"/>
      <c r="L44" s="3"/>
      <c r="M44" s="43">
        <v>0</v>
      </c>
      <c r="N44" s="43">
        <v>0</v>
      </c>
      <c r="O44" s="43">
        <v>0</v>
      </c>
      <c r="P44" s="43">
        <v>1</v>
      </c>
      <c r="V44" s="52">
        <v>0</v>
      </c>
      <c r="W44" s="52">
        <v>0</v>
      </c>
      <c r="X44" s="52">
        <v>0</v>
      </c>
      <c r="Y44" s="52">
        <v>1</v>
      </c>
      <c r="AB44" s="58">
        <f>Y49</f>
        <v>-0.92</v>
      </c>
      <c r="AC44" s="58">
        <f>Y50</f>
        <v>-0.15899999999999961</v>
      </c>
      <c r="AD44" s="58">
        <f>Y51</f>
        <v>6.5999999999999989E-2</v>
      </c>
    </row>
    <row r="45" spans="6:43">
      <c r="F45" s="105"/>
      <c r="G45" s="106"/>
      <c r="V45" s="53"/>
      <c r="W45" s="53"/>
      <c r="X45" s="53"/>
      <c r="Y45" s="53"/>
      <c r="AB45" s="58">
        <f>Y57</f>
        <v>-0.92</v>
      </c>
      <c r="AC45" s="58">
        <f>Y58</f>
        <v>-0.26499999999999962</v>
      </c>
      <c r="AD45" s="58">
        <f>Y59</f>
        <v>6.5999999999999989E-2</v>
      </c>
    </row>
    <row r="46" spans="6:43">
      <c r="F46" s="105"/>
      <c r="G46" s="4"/>
      <c r="M46"/>
      <c r="N46"/>
      <c r="O46"/>
      <c r="P46"/>
      <c r="V46" s="53"/>
      <c r="W46" s="53"/>
      <c r="X46" s="53"/>
      <c r="Y46" s="53"/>
    </row>
    <row r="47" spans="6:43">
      <c r="F47" s="105"/>
      <c r="G47" s="4"/>
      <c r="M47"/>
      <c r="N47"/>
      <c r="O47"/>
      <c r="P47"/>
      <c r="V47" s="53"/>
      <c r="W47" s="53"/>
      <c r="X47" s="53"/>
      <c r="Y47" s="53"/>
    </row>
    <row r="48" spans="6:43">
      <c r="F48" s="105"/>
      <c r="G48" s="4"/>
      <c r="M48" s="41"/>
      <c r="N48" s="41"/>
      <c r="O48" s="41"/>
      <c r="P48" s="41"/>
      <c r="V48" s="53"/>
      <c r="W48" s="53"/>
      <c r="X48" s="53"/>
      <c r="Y48" s="53"/>
      <c r="AB48" s="57" t="s">
        <v>30</v>
      </c>
      <c r="AC48" s="57" t="s">
        <v>31</v>
      </c>
      <c r="AD48" s="57" t="s">
        <v>32</v>
      </c>
    </row>
    <row r="49" spans="6:30">
      <c r="F49" s="105"/>
      <c r="G49" s="4"/>
      <c r="H49" s="4"/>
      <c r="I49" s="4"/>
      <c r="J49" s="4"/>
      <c r="K49" s="4"/>
      <c r="L49" s="4"/>
      <c r="M49" s="45">
        <f>COS(O11)</f>
        <v>1</v>
      </c>
      <c r="N49" s="45">
        <f>-(SIN(O11))*COS(R11)</f>
        <v>0</v>
      </c>
      <c r="O49" s="45">
        <f>SIN(O11)*SIN(R11)</f>
        <v>0</v>
      </c>
      <c r="P49" s="45">
        <f>Q11*COS(O11)</f>
        <v>0</v>
      </c>
      <c r="V49" s="52">
        <f t="array" ref="V49:Y52">MMULT(V41:Y44,M49:P52)</f>
        <v>1</v>
      </c>
      <c r="W49" s="52">
        <v>0</v>
      </c>
      <c r="X49" s="52">
        <v>0</v>
      </c>
      <c r="Y49" s="54">
        <v>-0.92</v>
      </c>
      <c r="AB49" s="58">
        <f>ATAN2(-V59,SQRT(POWER(V57,2)+POWER(V58,2)))</f>
        <v>1.5707963267948966</v>
      </c>
      <c r="AC49" s="58">
        <f>ATAN2(V58/COS(AB49),V57/COS(AB49))</f>
        <v>1.5707963267948966</v>
      </c>
      <c r="AD49" s="58">
        <f>ATAN2(W59/COS(AB49),X59/COS(AB49))</f>
        <v>6.1232339957367697E-17</v>
      </c>
    </row>
    <row r="50" spans="6:30">
      <c r="F50" s="105"/>
      <c r="G50" s="4"/>
      <c r="H50" s="4"/>
      <c r="I50" s="4"/>
      <c r="J50" s="4"/>
      <c r="K50" s="4"/>
      <c r="L50" s="4"/>
      <c r="M50" s="45">
        <f>SIN(O11)</f>
        <v>0</v>
      </c>
      <c r="N50" s="45">
        <f>COS(O11)*COS(R11)</f>
        <v>6.1232339957367697E-17</v>
      </c>
      <c r="O50" s="45">
        <f>-(COS(O11))*SIN(R11)</f>
        <v>1</v>
      </c>
      <c r="P50" s="45">
        <f>Q11*SIN(O11)</f>
        <v>0</v>
      </c>
      <c r="V50" s="52">
        <v>0</v>
      </c>
      <c r="W50" s="52">
        <v>-3.4914562560550699E-15</v>
      </c>
      <c r="X50" s="52">
        <v>-1</v>
      </c>
      <c r="Y50" s="55">
        <v>-0.15899999999999961</v>
      </c>
      <c r="AB50" s="58">
        <f>DEGREES(AB49)</f>
        <v>90</v>
      </c>
      <c r="AC50" s="58">
        <f>DEGREES(AC49)</f>
        <v>90</v>
      </c>
      <c r="AD50" s="58">
        <f>DEGREES(AD49)</f>
        <v>3.5083546492674403E-15</v>
      </c>
    </row>
    <row r="51" spans="6:30">
      <c r="F51" s="105"/>
      <c r="G51" s="4"/>
      <c r="H51" s="4"/>
      <c r="I51" s="4"/>
      <c r="J51" s="4"/>
      <c r="K51" s="4"/>
      <c r="L51" s="4"/>
      <c r="M51" s="45">
        <v>0</v>
      </c>
      <c r="N51" s="45">
        <f>SIN(R11)</f>
        <v>-1</v>
      </c>
      <c r="O51" s="45">
        <f>COS(R11)</f>
        <v>6.1232339957367697E-17</v>
      </c>
      <c r="P51" s="46">
        <f>P11</f>
        <v>0.114</v>
      </c>
      <c r="V51" s="52">
        <v>0</v>
      </c>
      <c r="W51" s="52">
        <v>1</v>
      </c>
      <c r="X51" s="52">
        <v>6.1232339957367697E-17</v>
      </c>
      <c r="Y51" s="56">
        <v>6.5999999999999989E-2</v>
      </c>
    </row>
    <row r="52" spans="6:30">
      <c r="F52" s="105"/>
      <c r="G52" s="4"/>
      <c r="H52" s="4"/>
      <c r="I52" s="4"/>
      <c r="J52" s="4"/>
      <c r="K52" s="4"/>
      <c r="L52" s="4"/>
      <c r="M52" s="45">
        <v>0</v>
      </c>
      <c r="N52" s="45">
        <v>0</v>
      </c>
      <c r="O52" s="45">
        <v>0</v>
      </c>
      <c r="P52" s="45">
        <v>1</v>
      </c>
      <c r="V52" s="52">
        <v>0</v>
      </c>
      <c r="W52" s="52">
        <v>0</v>
      </c>
      <c r="X52" s="52">
        <v>0</v>
      </c>
      <c r="Y52" s="52">
        <v>1</v>
      </c>
    </row>
    <row r="53" spans="6:30">
      <c r="F53" s="105"/>
      <c r="V53" s="53"/>
      <c r="W53" s="53"/>
      <c r="X53" s="53"/>
      <c r="Y53" s="53"/>
    </row>
    <row r="54" spans="6:30">
      <c r="F54" s="5"/>
      <c r="M54" s="47" t="s">
        <v>33</v>
      </c>
      <c r="N54" s="47"/>
      <c r="O54" s="47"/>
      <c r="P54" s="47"/>
      <c r="V54" s="53"/>
      <c r="W54" s="53"/>
      <c r="X54" s="53"/>
      <c r="Y54" s="53"/>
    </row>
    <row r="55" spans="6:30">
      <c r="F55" s="5"/>
      <c r="M55" s="47"/>
      <c r="N55" s="47"/>
      <c r="O55" s="47"/>
      <c r="P55" s="47"/>
      <c r="V55" s="53"/>
      <c r="W55" s="53"/>
      <c r="X55" s="53"/>
      <c r="Y55" s="53"/>
    </row>
    <row r="56" spans="6:30">
      <c r="F56" s="5"/>
      <c r="M56"/>
      <c r="N56" s="47"/>
      <c r="O56" s="47"/>
      <c r="P56" s="47"/>
      <c r="V56" s="53"/>
      <c r="W56" s="53"/>
      <c r="X56" s="53"/>
      <c r="Y56" s="53"/>
    </row>
    <row r="57" spans="6:30">
      <c r="F57" s="5"/>
      <c r="G57" s="5"/>
      <c r="H57" s="5"/>
      <c r="I57" s="5"/>
      <c r="J57" s="5"/>
      <c r="K57" s="5"/>
      <c r="L57" s="5"/>
      <c r="M57" s="48">
        <f>COS(O12)</f>
        <v>1</v>
      </c>
      <c r="N57" s="48">
        <f>-(SIN(O12))*COS(R12)</f>
        <v>0</v>
      </c>
      <c r="O57" s="48">
        <f>SIN(O12)*SIN(R12)</f>
        <v>0</v>
      </c>
      <c r="P57" s="48">
        <f>Q12*COS(O12)</f>
        <v>0</v>
      </c>
      <c r="V57" s="52">
        <f t="array" ref="V57:Y60">MMULT(V49:Y52,M57:P60)</f>
        <v>1</v>
      </c>
      <c r="W57" s="52">
        <v>0</v>
      </c>
      <c r="X57" s="52">
        <v>0</v>
      </c>
      <c r="Y57" s="54">
        <v>-0.92</v>
      </c>
    </row>
    <row r="58" spans="6:30">
      <c r="F58" s="5"/>
      <c r="G58" s="5"/>
      <c r="H58" s="5"/>
      <c r="I58" s="5"/>
      <c r="J58" s="5"/>
      <c r="K58" s="5"/>
      <c r="L58" s="5"/>
      <c r="M58" s="48">
        <f>SIN(O12)</f>
        <v>0</v>
      </c>
      <c r="N58" s="48">
        <f>COS(O12)*COS(R12)</f>
        <v>1</v>
      </c>
      <c r="O58" s="48">
        <f>-(COS(O12))*SIN(R12)</f>
        <v>0</v>
      </c>
      <c r="P58" s="48">
        <f>Q12*SIN(O12)</f>
        <v>0</v>
      </c>
      <c r="V58" s="52">
        <v>0</v>
      </c>
      <c r="W58" s="52">
        <v>-3.4914562560550699E-15</v>
      </c>
      <c r="X58" s="52">
        <v>-1</v>
      </c>
      <c r="Y58" s="55">
        <v>-0.26499999999999962</v>
      </c>
    </row>
    <row r="59" spans="6:30">
      <c r="F59" s="5"/>
      <c r="G59" s="5"/>
      <c r="H59" s="5"/>
      <c r="I59" s="5"/>
      <c r="J59" s="5"/>
      <c r="K59" s="5"/>
      <c r="L59" s="5"/>
      <c r="M59" s="48">
        <v>0</v>
      </c>
      <c r="N59" s="48">
        <f>SIN(R12)</f>
        <v>0</v>
      </c>
      <c r="O59" s="48">
        <f>COS(R12)</f>
        <v>1</v>
      </c>
      <c r="P59" s="49">
        <f>P12</f>
        <v>0.106</v>
      </c>
      <c r="V59" s="52">
        <v>0</v>
      </c>
      <c r="W59" s="52">
        <v>1</v>
      </c>
      <c r="X59" s="52">
        <v>6.1232339957367697E-17</v>
      </c>
      <c r="Y59" s="56">
        <v>6.5999999999999989E-2</v>
      </c>
    </row>
    <row r="60" spans="6:30">
      <c r="F60" s="5"/>
      <c r="G60" s="5"/>
      <c r="H60" s="5"/>
      <c r="I60" s="5"/>
      <c r="J60" s="5"/>
      <c r="K60" s="5"/>
      <c r="L60" s="5"/>
      <c r="M60" s="48">
        <v>0</v>
      </c>
      <c r="N60" s="48">
        <v>0</v>
      </c>
      <c r="O60" s="48">
        <v>0</v>
      </c>
      <c r="P60" s="48">
        <v>1</v>
      </c>
      <c r="V60" s="52">
        <v>0</v>
      </c>
      <c r="W60" s="52">
        <v>0</v>
      </c>
      <c r="X60" s="52">
        <v>0</v>
      </c>
      <c r="Y60" s="52">
        <v>1</v>
      </c>
    </row>
    <row r="64" spans="6:30" ht="15" customHeight="1"/>
  </sheetData>
  <mergeCells count="12">
    <mergeCell ref="AB36:AD38"/>
    <mergeCell ref="M1:R1"/>
    <mergeCell ref="M5:R5"/>
    <mergeCell ref="M24:P24"/>
    <mergeCell ref="F13:F53"/>
    <mergeCell ref="G13:G45"/>
    <mergeCell ref="H13:H37"/>
    <mergeCell ref="I13:I29"/>
    <mergeCell ref="J11:J25"/>
    <mergeCell ref="K9:K20"/>
    <mergeCell ref="L18:L19"/>
    <mergeCell ref="O3:O4"/>
  </mergeCells>
  <phoneticPr fontId="23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3" name="Scroll Bar 1">
              <controlPr defaultSize="0" autoPict="0">
                <anchor moveWithCells="1">
                  <from>
                    <xdr:col>19</xdr:col>
                    <xdr:colOff>0</xdr:colOff>
                    <xdr:row>6</xdr:row>
                    <xdr:rowOff>0</xdr:rowOff>
                  </from>
                  <to>
                    <xdr:col>24</xdr:col>
                    <xdr:colOff>708660</xdr:colOff>
                    <xdr:row>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4" name="Scroll Bar 2">
              <controlPr defaultSize="0" autoPict="0">
                <anchor moveWithCells="1">
                  <from>
                    <xdr:col>19</xdr:col>
                    <xdr:colOff>0</xdr:colOff>
                    <xdr:row>7</xdr:row>
                    <xdr:rowOff>0</xdr:rowOff>
                  </from>
                  <to>
                    <xdr:col>24</xdr:col>
                    <xdr:colOff>708660</xdr:colOff>
                    <xdr:row>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5" name="Scroll Bar 3">
              <controlPr defaultSize="0" autoPict="0">
                <anchor moveWithCells="1">
                  <from>
                    <xdr:col>19</xdr:col>
                    <xdr:colOff>0</xdr:colOff>
                    <xdr:row>8</xdr:row>
                    <xdr:rowOff>0</xdr:rowOff>
                  </from>
                  <to>
                    <xdr:col>24</xdr:col>
                    <xdr:colOff>708660</xdr:colOff>
                    <xdr:row>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6" name="Scroll Bar 4">
              <controlPr defaultSize="0" autoPict="0">
                <anchor moveWithCells="1">
                  <from>
                    <xdr:col>19</xdr:col>
                    <xdr:colOff>0</xdr:colOff>
                    <xdr:row>10</xdr:row>
                    <xdr:rowOff>0</xdr:rowOff>
                  </from>
                  <to>
                    <xdr:col>24</xdr:col>
                    <xdr:colOff>708660</xdr:colOff>
                    <xdr:row>11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7" name="Scroll Bar 5">
              <controlPr defaultSize="0" autoPict="0">
                <anchor moveWithCells="1">
                  <from>
                    <xdr:col>19</xdr:col>
                    <xdr:colOff>0</xdr:colOff>
                    <xdr:row>9</xdr:row>
                    <xdr:rowOff>0</xdr:rowOff>
                  </from>
                  <to>
                    <xdr:col>24</xdr:col>
                    <xdr:colOff>708660</xdr:colOff>
                    <xdr:row>10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8" name="Scroll Bar 6">
              <controlPr defaultSize="0" autoPict="0">
                <anchor moveWithCells="1">
                  <from>
                    <xdr:col>19</xdr:col>
                    <xdr:colOff>0</xdr:colOff>
                    <xdr:row>11</xdr:row>
                    <xdr:rowOff>0</xdr:rowOff>
                  </from>
                  <to>
                    <xdr:col>24</xdr:col>
                    <xdr:colOff>708660</xdr:colOff>
                    <xdr:row>12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F1:AQ64"/>
  <sheetViews>
    <sheetView zoomScale="70" zoomScaleNormal="70" workbookViewId="0">
      <selection activeCell="O7" sqref="O7"/>
    </sheetView>
  </sheetViews>
  <sheetFormatPr defaultColWidth="11.3984375" defaultRowHeight="17.399999999999999"/>
  <cols>
    <col min="1" max="12" width="2.69921875" style="1" customWidth="1"/>
    <col min="13" max="13" width="18.796875" style="1" customWidth="1"/>
    <col min="14" max="14" width="12.69921875" style="1" customWidth="1"/>
    <col min="15" max="15" width="13.8984375" style="1" customWidth="1"/>
    <col min="16" max="17" width="11.3984375" style="1"/>
    <col min="18" max="18" width="14" style="1" customWidth="1"/>
    <col min="19" max="21" width="2.69921875" style="1" customWidth="1"/>
    <col min="22" max="24" width="14.296875" style="2" customWidth="1"/>
    <col min="25" max="25" width="13.296875" style="2" customWidth="1"/>
    <col min="26" max="28" width="11.3984375" style="1"/>
    <col min="29" max="30" width="12" style="1" customWidth="1"/>
    <col min="31" max="16384" width="11.3984375" style="1"/>
  </cols>
  <sheetData>
    <row r="1" spans="6:27" ht="22.95" customHeight="1">
      <c r="M1" s="101" t="s">
        <v>0</v>
      </c>
      <c r="N1" s="101"/>
      <c r="O1" s="101"/>
      <c r="P1" s="101"/>
      <c r="Q1" s="101"/>
      <c r="R1" s="101"/>
      <c r="V1" s="127"/>
      <c r="W1" s="127"/>
      <c r="X1" s="127"/>
      <c r="Y1" s="127"/>
      <c r="Z1" s="127"/>
      <c r="AA1" s="127"/>
    </row>
    <row r="2" spans="6:27" ht="14.4" customHeight="1">
      <c r="M2" s="2"/>
      <c r="N2" s="2"/>
      <c r="O2" s="6"/>
      <c r="P2" s="6"/>
      <c r="Q2" s="6"/>
      <c r="R2" s="6"/>
      <c r="V2" s="127"/>
      <c r="W2" s="127"/>
      <c r="X2" s="127"/>
      <c r="Y2" s="127"/>
      <c r="Z2" s="127"/>
      <c r="AA2" s="127"/>
    </row>
    <row r="3" spans="6:27" ht="13.95" customHeight="1">
      <c r="O3" s="112" t="s">
        <v>14</v>
      </c>
      <c r="P3" s="6"/>
      <c r="Q3" s="6"/>
      <c r="R3" s="6"/>
      <c r="V3" s="127"/>
      <c r="W3" s="127"/>
      <c r="X3" s="127"/>
      <c r="Y3" s="127"/>
      <c r="Z3" s="127"/>
      <c r="AA3" s="127"/>
    </row>
    <row r="4" spans="6:27">
      <c r="O4" s="113"/>
      <c r="P4" s="7"/>
      <c r="Q4" s="7"/>
      <c r="R4" s="7"/>
    </row>
    <row r="5" spans="6:27">
      <c r="M5" s="102" t="s">
        <v>39</v>
      </c>
      <c r="N5" s="102"/>
      <c r="O5" s="102"/>
      <c r="P5" s="102"/>
      <c r="Q5" s="102"/>
      <c r="R5" s="102"/>
    </row>
    <row r="6" spans="6:27">
      <c r="M6" s="9"/>
      <c r="N6" s="8" t="s">
        <v>15</v>
      </c>
      <c r="O6" s="8" t="s">
        <v>16</v>
      </c>
      <c r="P6" s="8" t="s">
        <v>17</v>
      </c>
      <c r="Q6" s="8" t="s">
        <v>18</v>
      </c>
      <c r="R6" s="8" t="s">
        <v>19</v>
      </c>
    </row>
    <row r="7" spans="6:27">
      <c r="K7" s="10"/>
      <c r="L7" s="10"/>
      <c r="M7" s="11" t="s">
        <v>20</v>
      </c>
      <c r="N7" s="12">
        <v>0</v>
      </c>
      <c r="O7" s="13">
        <f t="shared" ref="O7" si="0">RADIANS(N7)</f>
        <v>0</v>
      </c>
      <c r="P7" s="14">
        <v>0.215</v>
      </c>
      <c r="Q7" s="14">
        <v>0</v>
      </c>
      <c r="R7" s="13">
        <f>PI()/2</f>
        <v>1.5707963267949001</v>
      </c>
    </row>
    <row r="8" spans="6:27">
      <c r="J8" s="15"/>
      <c r="K8" s="15"/>
      <c r="L8" s="15"/>
      <c r="M8" s="16" t="s">
        <v>21</v>
      </c>
      <c r="N8" s="17">
        <v>0</v>
      </c>
      <c r="O8" s="18">
        <f t="shared" ref="O8:O12" si="1">RADIANS(N8)</f>
        <v>0</v>
      </c>
      <c r="P8" s="19">
        <v>0</v>
      </c>
      <c r="Q8" s="19">
        <v>-1</v>
      </c>
      <c r="R8" s="18">
        <v>0</v>
      </c>
    </row>
    <row r="9" spans="6:27">
      <c r="I9" s="20"/>
      <c r="J9" s="15"/>
      <c r="K9" s="110" t="s">
        <v>22</v>
      </c>
      <c r="L9" s="20"/>
      <c r="M9" s="21" t="s">
        <v>23</v>
      </c>
      <c r="N9" s="22">
        <v>0</v>
      </c>
      <c r="O9" s="23">
        <f t="shared" si="1"/>
        <v>0</v>
      </c>
      <c r="P9" s="24">
        <v>0</v>
      </c>
      <c r="Q9" s="24">
        <v>-0.71599999999999997</v>
      </c>
      <c r="R9" s="23">
        <v>0</v>
      </c>
    </row>
    <row r="10" spans="6:27">
      <c r="H10" s="3"/>
      <c r="I10" s="3"/>
      <c r="J10" s="15"/>
      <c r="K10" s="110"/>
      <c r="L10" s="3"/>
      <c r="M10" s="25" t="s">
        <v>24</v>
      </c>
      <c r="N10" s="26">
        <v>0</v>
      </c>
      <c r="O10" s="27">
        <f t="shared" si="1"/>
        <v>0</v>
      </c>
      <c r="P10" s="28">
        <v>0.16600000000000001</v>
      </c>
      <c r="Q10" s="28">
        <v>0</v>
      </c>
      <c r="R10" s="27">
        <f>PI()/2</f>
        <v>1.5707963267949001</v>
      </c>
    </row>
    <row r="11" spans="6:27" ht="13.95" customHeight="1">
      <c r="G11" s="4"/>
      <c r="H11" s="4"/>
      <c r="I11" s="4"/>
      <c r="J11" s="109" t="s">
        <v>22</v>
      </c>
      <c r="K11" s="110"/>
      <c r="L11" s="4"/>
      <c r="M11" s="29" t="s">
        <v>25</v>
      </c>
      <c r="N11" s="30">
        <v>0</v>
      </c>
      <c r="O11" s="31">
        <f t="shared" si="1"/>
        <v>0</v>
      </c>
      <c r="P11" s="32">
        <v>0.13800000000000001</v>
      </c>
      <c r="Q11" s="32">
        <v>0</v>
      </c>
      <c r="R11" s="31">
        <f>-PI()/2</f>
        <v>-1.5707963267949001</v>
      </c>
    </row>
    <row r="12" spans="6:27" ht="13.95" customHeight="1">
      <c r="F12" s="5"/>
      <c r="G12" s="5"/>
      <c r="H12" s="5"/>
      <c r="I12" s="5"/>
      <c r="J12" s="109"/>
      <c r="K12" s="110"/>
      <c r="L12" s="5"/>
      <c r="M12" s="33" t="s">
        <v>26</v>
      </c>
      <c r="N12" s="34">
        <v>0</v>
      </c>
      <c r="O12" s="35">
        <f t="shared" si="1"/>
        <v>0</v>
      </c>
      <c r="P12" s="36">
        <v>0.12</v>
      </c>
      <c r="Q12" s="36">
        <v>0</v>
      </c>
      <c r="R12" s="35">
        <v>0</v>
      </c>
    </row>
    <row r="13" spans="6:27" ht="13.95" customHeight="1">
      <c r="F13" s="104" t="s">
        <v>22</v>
      </c>
      <c r="G13" s="106" t="s">
        <v>22</v>
      </c>
      <c r="H13" s="107" t="s">
        <v>22</v>
      </c>
      <c r="I13" s="108" t="s">
        <v>22</v>
      </c>
      <c r="J13" s="109"/>
      <c r="K13" s="110"/>
    </row>
    <row r="14" spans="6:27">
      <c r="F14" s="105"/>
      <c r="G14" s="106"/>
      <c r="H14" s="107"/>
      <c r="I14" s="108"/>
      <c r="J14" s="109"/>
      <c r="K14" s="110"/>
      <c r="L14"/>
      <c r="M14"/>
      <c r="N14"/>
      <c r="O14"/>
      <c r="P14"/>
    </row>
    <row r="15" spans="6:27">
      <c r="F15" s="105"/>
      <c r="G15" s="106"/>
      <c r="H15" s="107"/>
      <c r="I15" s="108"/>
      <c r="J15" s="109"/>
      <c r="K15" s="110"/>
      <c r="L15"/>
      <c r="M15"/>
      <c r="N15"/>
      <c r="O15"/>
      <c r="P15"/>
    </row>
    <row r="16" spans="6:27" ht="15" customHeight="1">
      <c r="F16" s="105"/>
      <c r="G16" s="106"/>
      <c r="H16" s="107"/>
      <c r="I16" s="108"/>
      <c r="J16" s="109"/>
      <c r="K16" s="110"/>
      <c r="M16" s="37"/>
      <c r="N16" s="37"/>
      <c r="O16" s="37"/>
      <c r="P16" s="37"/>
    </row>
    <row r="17" spans="6:25">
      <c r="F17" s="105"/>
      <c r="G17" s="106"/>
      <c r="H17" s="107"/>
      <c r="I17" s="108"/>
      <c r="J17" s="109"/>
      <c r="K17" s="110"/>
      <c r="L17" s="10"/>
      <c r="M17" s="38">
        <f>COS(O7)</f>
        <v>1</v>
      </c>
      <c r="N17" s="38">
        <f>-(SIN(O7))*COS(R7)</f>
        <v>0</v>
      </c>
      <c r="O17" s="38">
        <f>SIN(O7)*SIN(R7)</f>
        <v>0</v>
      </c>
      <c r="P17" s="38">
        <f>Q7*COS(O7)</f>
        <v>0</v>
      </c>
      <c r="Q17" s="50"/>
    </row>
    <row r="18" spans="6:25">
      <c r="F18" s="105"/>
      <c r="G18" s="106"/>
      <c r="H18" s="107"/>
      <c r="I18" s="108"/>
      <c r="J18" s="109"/>
      <c r="K18" s="110"/>
      <c r="L18" s="111"/>
      <c r="M18" s="38">
        <f>SIN(O7)</f>
        <v>0</v>
      </c>
      <c r="N18" s="38">
        <f>COS(O7)*COS(R7)</f>
        <v>-3.4914562560550699E-15</v>
      </c>
      <c r="O18" s="38">
        <f>-(COS(O7))*SIN(R7)</f>
        <v>-1</v>
      </c>
      <c r="P18" s="38">
        <f>Q7*SIN(O7)</f>
        <v>0</v>
      </c>
      <c r="Q18" s="50"/>
    </row>
    <row r="19" spans="6:25">
      <c r="F19" s="105"/>
      <c r="G19" s="106"/>
      <c r="H19" s="107"/>
      <c r="I19" s="108"/>
      <c r="J19" s="109"/>
      <c r="K19" s="110"/>
      <c r="L19" s="111"/>
      <c r="M19" s="38">
        <v>0</v>
      </c>
      <c r="N19" s="38">
        <f>SIN(R7)</f>
        <v>1</v>
      </c>
      <c r="O19" s="38">
        <f>COS(R7)</f>
        <v>6.1232339957367697E-17</v>
      </c>
      <c r="P19" s="38">
        <f>P7</f>
        <v>0.215</v>
      </c>
      <c r="Q19" s="50"/>
    </row>
    <row r="20" spans="6:25">
      <c r="F20" s="105"/>
      <c r="G20" s="106"/>
      <c r="H20" s="107"/>
      <c r="I20" s="108"/>
      <c r="J20" s="109"/>
      <c r="K20" s="110"/>
      <c r="L20" s="10"/>
      <c r="M20" s="38">
        <v>0</v>
      </c>
      <c r="N20" s="38">
        <v>0</v>
      </c>
      <c r="O20" s="38">
        <v>0</v>
      </c>
      <c r="P20" s="38">
        <v>1</v>
      </c>
      <c r="Q20" s="50"/>
    </row>
    <row r="21" spans="6:25">
      <c r="F21" s="105"/>
      <c r="G21" s="106"/>
      <c r="H21" s="107"/>
      <c r="I21" s="108"/>
      <c r="J21" s="109"/>
      <c r="Q21" s="50"/>
      <c r="R21" s="50"/>
      <c r="S21" s="50"/>
      <c r="T21" s="50"/>
      <c r="U21" s="50"/>
    </row>
    <row r="22" spans="6:25">
      <c r="F22" s="105"/>
      <c r="G22" s="106"/>
      <c r="H22" s="107"/>
      <c r="I22" s="108"/>
      <c r="J22" s="109"/>
      <c r="M22"/>
      <c r="N22"/>
      <c r="O22"/>
      <c r="P22"/>
      <c r="Q22" s="50"/>
      <c r="R22" s="50"/>
      <c r="S22" s="50"/>
      <c r="T22" s="50"/>
      <c r="U22" s="50"/>
    </row>
    <row r="23" spans="6:25">
      <c r="F23" s="105"/>
      <c r="G23" s="106"/>
      <c r="H23" s="107"/>
      <c r="I23" s="108"/>
      <c r="J23" s="109"/>
      <c r="M23"/>
      <c r="N23"/>
      <c r="O23"/>
      <c r="P23"/>
      <c r="Q23" s="50"/>
      <c r="R23" s="50"/>
      <c r="S23" s="50"/>
      <c r="T23" s="50"/>
      <c r="U23" s="50"/>
    </row>
    <row r="24" spans="6:25">
      <c r="F24" s="105"/>
      <c r="G24" s="106"/>
      <c r="H24" s="107"/>
      <c r="I24" s="108"/>
      <c r="J24" s="109"/>
      <c r="M24" s="103"/>
      <c r="N24" s="103"/>
      <c r="O24" s="103"/>
      <c r="P24" s="103"/>
      <c r="Q24" s="50"/>
      <c r="R24" s="50"/>
      <c r="S24" s="50"/>
      <c r="T24" s="50"/>
      <c r="U24" s="50"/>
    </row>
    <row r="25" spans="6:25">
      <c r="F25" s="105"/>
      <c r="G25" s="106"/>
      <c r="H25" s="107"/>
      <c r="I25" s="108"/>
      <c r="J25" s="109"/>
      <c r="K25" s="15"/>
      <c r="L25" s="15"/>
      <c r="M25" s="39">
        <f>COS(O8)</f>
        <v>1</v>
      </c>
      <c r="N25" s="39">
        <f>-(SIN(O8))*COS(R8)</f>
        <v>0</v>
      </c>
      <c r="O25" s="39">
        <f>SIN(O8)*SIN(R8)</f>
        <v>0</v>
      </c>
      <c r="P25" s="39">
        <f>Q8*COS(O8)</f>
        <v>-1</v>
      </c>
      <c r="Q25" s="50"/>
      <c r="R25" s="50"/>
      <c r="S25" s="50"/>
      <c r="T25" s="50"/>
      <c r="U25" s="51"/>
      <c r="V25" s="52">
        <f t="array" ref="V25:Y28">MMULT(M17:P20,M25:P28)</f>
        <v>1</v>
      </c>
      <c r="W25" s="52">
        <v>0</v>
      </c>
      <c r="X25" s="52">
        <v>0</v>
      </c>
      <c r="Y25" s="54">
        <v>-1</v>
      </c>
    </row>
    <row r="26" spans="6:25">
      <c r="F26" s="105"/>
      <c r="G26" s="106"/>
      <c r="H26" s="107"/>
      <c r="I26" s="108"/>
      <c r="J26" s="15"/>
      <c r="K26" s="15"/>
      <c r="L26" s="15"/>
      <c r="M26" s="39">
        <f>SIN(O8)</f>
        <v>0</v>
      </c>
      <c r="N26" s="39">
        <f>COS(O8)*COS(R8)</f>
        <v>1</v>
      </c>
      <c r="O26" s="39">
        <f>-(COS(O8))*SIN(R8)</f>
        <v>0</v>
      </c>
      <c r="P26" s="39">
        <f>Q8*SIN(O8)</f>
        <v>0</v>
      </c>
      <c r="Q26" s="50"/>
      <c r="R26" s="50"/>
      <c r="S26" s="50"/>
      <c r="T26" s="50"/>
      <c r="U26" s="51"/>
      <c r="V26" s="52">
        <v>0</v>
      </c>
      <c r="W26" s="52">
        <v>-3.4914562560550699E-15</v>
      </c>
      <c r="X26" s="52">
        <v>-1</v>
      </c>
      <c r="Y26" s="55">
        <v>0</v>
      </c>
    </row>
    <row r="27" spans="6:25">
      <c r="F27" s="105"/>
      <c r="G27" s="106"/>
      <c r="H27" s="107"/>
      <c r="I27" s="108"/>
      <c r="J27" s="15"/>
      <c r="K27" s="15"/>
      <c r="L27" s="15"/>
      <c r="M27" s="39">
        <v>0</v>
      </c>
      <c r="N27" s="39">
        <f>SIN(R8)</f>
        <v>0</v>
      </c>
      <c r="O27" s="39">
        <f>COS(R8)</f>
        <v>1</v>
      </c>
      <c r="P27" s="39">
        <f>P8</f>
        <v>0</v>
      </c>
      <c r="Q27" s="50"/>
      <c r="R27" s="50"/>
      <c r="S27" s="50"/>
      <c r="T27" s="50"/>
      <c r="U27" s="51"/>
      <c r="V27" s="52">
        <v>0</v>
      </c>
      <c r="W27" s="52">
        <v>1</v>
      </c>
      <c r="X27" s="52">
        <v>6.1232339957367697E-17</v>
      </c>
      <c r="Y27" s="56">
        <v>0.215</v>
      </c>
    </row>
    <row r="28" spans="6:25">
      <c r="F28" s="105"/>
      <c r="G28" s="106"/>
      <c r="H28" s="107"/>
      <c r="I28" s="108"/>
      <c r="J28" s="15"/>
      <c r="K28" s="15"/>
      <c r="L28" s="15"/>
      <c r="M28" s="39">
        <v>0</v>
      </c>
      <c r="N28" s="39">
        <v>0</v>
      </c>
      <c r="O28" s="39">
        <v>0</v>
      </c>
      <c r="P28" s="39">
        <v>1</v>
      </c>
      <c r="Q28" s="50"/>
      <c r="R28" s="50"/>
      <c r="S28" s="50"/>
      <c r="T28" s="50"/>
      <c r="U28" s="51"/>
      <c r="V28" s="52">
        <v>0</v>
      </c>
      <c r="W28" s="52">
        <v>0</v>
      </c>
      <c r="X28" s="52">
        <v>0</v>
      </c>
      <c r="Y28" s="52">
        <v>1</v>
      </c>
    </row>
    <row r="29" spans="6:25">
      <c r="F29" s="105"/>
      <c r="G29" s="106"/>
      <c r="H29" s="107"/>
      <c r="I29" s="108"/>
      <c r="Q29" s="50"/>
      <c r="R29" s="50"/>
      <c r="S29" s="50"/>
      <c r="T29" s="50"/>
      <c r="U29" s="50"/>
      <c r="V29" s="53"/>
      <c r="W29" s="53"/>
      <c r="X29" s="53"/>
      <c r="Y29" s="53"/>
    </row>
    <row r="30" spans="6:25">
      <c r="F30" s="105"/>
      <c r="G30" s="106"/>
      <c r="H30" s="107"/>
      <c r="I30" s="40"/>
      <c r="M30"/>
      <c r="N30"/>
      <c r="O30"/>
      <c r="P30"/>
      <c r="Q30" s="50"/>
      <c r="R30" s="50"/>
      <c r="S30" s="50"/>
      <c r="T30" s="50"/>
      <c r="U30" s="50"/>
      <c r="V30" s="53"/>
      <c r="W30" s="53"/>
      <c r="X30" s="53"/>
      <c r="Y30" s="53"/>
    </row>
    <row r="31" spans="6:25">
      <c r="F31" s="105"/>
      <c r="G31" s="106"/>
      <c r="H31" s="107"/>
      <c r="I31" s="20"/>
      <c r="M31"/>
      <c r="N31"/>
      <c r="O31"/>
      <c r="P31"/>
      <c r="Q31" s="50"/>
      <c r="R31" s="50"/>
      <c r="S31" s="50"/>
      <c r="T31" s="50"/>
      <c r="U31" s="50"/>
      <c r="V31" s="53"/>
      <c r="W31" s="53"/>
      <c r="X31" s="53"/>
      <c r="Y31" s="53"/>
    </row>
    <row r="32" spans="6:25">
      <c r="F32" s="105"/>
      <c r="G32" s="106"/>
      <c r="H32" s="107"/>
      <c r="I32" s="20"/>
      <c r="M32" s="41"/>
      <c r="N32" s="41"/>
      <c r="O32" s="41"/>
      <c r="P32" s="41"/>
      <c r="Q32" s="50"/>
      <c r="R32" s="50"/>
      <c r="S32" s="50"/>
      <c r="T32" s="50"/>
      <c r="U32" s="50"/>
      <c r="V32" s="53"/>
      <c r="W32" s="53"/>
      <c r="X32" s="53"/>
      <c r="Y32" s="53"/>
    </row>
    <row r="33" spans="6:43">
      <c r="F33" s="105"/>
      <c r="G33" s="106"/>
      <c r="H33" s="107"/>
      <c r="I33" s="20"/>
      <c r="J33" s="20"/>
      <c r="K33" s="20"/>
      <c r="L33" s="20"/>
      <c r="M33" s="42">
        <f>COS(O9)</f>
        <v>1</v>
      </c>
      <c r="N33" s="42">
        <f>-(SIN(O9))*COS(R9)</f>
        <v>0</v>
      </c>
      <c r="O33" s="42">
        <f>SIN(O9)*SIN(R9)</f>
        <v>0</v>
      </c>
      <c r="P33" s="42">
        <f>Q9*COS(O9)</f>
        <v>-0.71599999999999997</v>
      </c>
      <c r="Q33" s="50"/>
      <c r="R33" s="50"/>
      <c r="S33" s="50"/>
      <c r="T33" s="50"/>
      <c r="U33" s="50"/>
      <c r="V33" s="52">
        <f t="array" ref="V33:Y36">MMULT(V25:Y28,M33:P36)</f>
        <v>1</v>
      </c>
      <c r="W33" s="52">
        <v>0</v>
      </c>
      <c r="X33" s="52">
        <v>0</v>
      </c>
      <c r="Y33" s="54">
        <v>-1.716</v>
      </c>
    </row>
    <row r="34" spans="6:43">
      <c r="F34" s="105"/>
      <c r="G34" s="106"/>
      <c r="H34" s="107"/>
      <c r="I34" s="20"/>
      <c r="J34" s="20"/>
      <c r="K34" s="20"/>
      <c r="L34" s="20"/>
      <c r="M34" s="42">
        <f>SIN(O9)</f>
        <v>0</v>
      </c>
      <c r="N34" s="42">
        <f>COS(O9)*COS(R9)</f>
        <v>1</v>
      </c>
      <c r="O34" s="42">
        <f>-(COS(O9))*SIN(R9)</f>
        <v>0</v>
      </c>
      <c r="P34" s="42">
        <f>Q9*SIN(O9)</f>
        <v>0</v>
      </c>
      <c r="Q34" s="50"/>
      <c r="R34" s="50"/>
      <c r="S34" s="50"/>
      <c r="T34" s="50"/>
      <c r="U34" s="50"/>
      <c r="V34" s="52">
        <v>0</v>
      </c>
      <c r="W34" s="52">
        <v>-3.4914562560550699E-15</v>
      </c>
      <c r="X34" s="52">
        <v>-1</v>
      </c>
      <c r="Y34" s="55">
        <v>0</v>
      </c>
    </row>
    <row r="35" spans="6:43">
      <c r="F35" s="105"/>
      <c r="G35" s="106"/>
      <c r="H35" s="107"/>
      <c r="I35" s="20"/>
      <c r="J35" s="20"/>
      <c r="K35" s="20"/>
      <c r="L35" s="20"/>
      <c r="M35" s="42">
        <v>0</v>
      </c>
      <c r="N35" s="42">
        <f>SIN(R9)</f>
        <v>0</v>
      </c>
      <c r="O35" s="42">
        <f>COS(R9)</f>
        <v>1</v>
      </c>
      <c r="P35" s="42">
        <f>P9</f>
        <v>0</v>
      </c>
      <c r="Q35" s="50"/>
      <c r="R35" s="50"/>
      <c r="S35" s="50"/>
      <c r="T35" s="50"/>
      <c r="U35" s="50"/>
      <c r="V35" s="52">
        <v>0</v>
      </c>
      <c r="W35" s="52">
        <v>1</v>
      </c>
      <c r="X35" s="52">
        <v>6.1232339957367697E-17</v>
      </c>
      <c r="Y35" s="56">
        <v>0.215</v>
      </c>
    </row>
    <row r="36" spans="6:43" ht="17.399999999999999" customHeight="1">
      <c r="F36" s="105"/>
      <c r="G36" s="106"/>
      <c r="H36" s="107"/>
      <c r="I36" s="20"/>
      <c r="J36" s="20"/>
      <c r="K36" s="20"/>
      <c r="L36" s="20"/>
      <c r="M36" s="42">
        <v>0</v>
      </c>
      <c r="N36" s="42">
        <v>0</v>
      </c>
      <c r="O36" s="42">
        <v>0</v>
      </c>
      <c r="P36" s="42">
        <v>1</v>
      </c>
      <c r="Q36" s="50"/>
      <c r="R36" s="50"/>
      <c r="S36" s="50"/>
      <c r="T36" s="50"/>
      <c r="U36" s="50"/>
      <c r="V36" s="52">
        <v>0</v>
      </c>
      <c r="W36" s="52">
        <v>0</v>
      </c>
      <c r="X36" s="52">
        <v>0</v>
      </c>
      <c r="Y36" s="52">
        <v>1</v>
      </c>
      <c r="AB36" s="135" t="s">
        <v>41</v>
      </c>
      <c r="AC36" s="114"/>
      <c r="AD36" s="114"/>
    </row>
    <row r="37" spans="6:43" ht="13.95" customHeight="1">
      <c r="F37" s="105"/>
      <c r="G37" s="106"/>
      <c r="H37" s="107"/>
      <c r="V37" s="53"/>
      <c r="W37" s="53"/>
      <c r="X37" s="53"/>
      <c r="Y37" s="53"/>
      <c r="AB37" s="114"/>
      <c r="AC37" s="114"/>
      <c r="AD37" s="114"/>
    </row>
    <row r="38" spans="6:43">
      <c r="F38" s="105"/>
      <c r="G38" s="106"/>
      <c r="H38" s="3"/>
      <c r="M38"/>
      <c r="N38"/>
      <c r="O38"/>
      <c r="P38"/>
      <c r="V38" s="53"/>
      <c r="W38" s="53"/>
      <c r="X38" s="53"/>
      <c r="Y38" s="53"/>
      <c r="AB38" s="114"/>
      <c r="AC38" s="114"/>
      <c r="AD38" s="114"/>
    </row>
    <row r="39" spans="6:43">
      <c r="F39" s="105"/>
      <c r="G39" s="106"/>
      <c r="H39" s="3"/>
      <c r="M39"/>
      <c r="N39"/>
      <c r="O39"/>
      <c r="P39"/>
      <c r="V39" s="53"/>
      <c r="W39" s="53"/>
      <c r="X39" s="53"/>
      <c r="Y39" s="53"/>
      <c r="AB39" s="57" t="s">
        <v>27</v>
      </c>
      <c r="AC39" s="57" t="s">
        <v>28</v>
      </c>
      <c r="AD39" s="57" t="s">
        <v>29</v>
      </c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</row>
    <row r="40" spans="6:43">
      <c r="F40" s="105"/>
      <c r="G40" s="106"/>
      <c r="H40" s="3"/>
      <c r="M40" s="37"/>
      <c r="N40" s="37"/>
      <c r="O40" s="37"/>
      <c r="P40" s="37"/>
      <c r="V40" s="53"/>
      <c r="W40" s="53"/>
      <c r="X40" s="53"/>
      <c r="Y40" s="53"/>
      <c r="AB40" s="57">
        <f>P17</f>
        <v>0</v>
      </c>
      <c r="AC40" s="57">
        <f>P18</f>
        <v>0</v>
      </c>
      <c r="AD40" s="57">
        <f>P19</f>
        <v>0.215</v>
      </c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</row>
    <row r="41" spans="6:43">
      <c r="F41" s="105"/>
      <c r="G41" s="106"/>
      <c r="H41" s="3"/>
      <c r="I41" s="3"/>
      <c r="J41" s="3"/>
      <c r="K41" s="3"/>
      <c r="L41" s="3"/>
      <c r="M41" s="43">
        <f>COS(O10)</f>
        <v>1</v>
      </c>
      <c r="N41" s="43">
        <f>-(SIN(O10))*COS(R10)</f>
        <v>0</v>
      </c>
      <c r="O41" s="43">
        <f>SIN(O10)*SIN(R10)</f>
        <v>0</v>
      </c>
      <c r="P41" s="43">
        <f>Q10*COS(O10)</f>
        <v>0</v>
      </c>
      <c r="V41" s="52">
        <f t="array" ref="V41:Y44">MMULT(V33:Y36,M41:P44)</f>
        <v>1</v>
      </c>
      <c r="W41" s="52">
        <v>0</v>
      </c>
      <c r="X41" s="52">
        <v>0</v>
      </c>
      <c r="Y41" s="54">
        <v>-1.716</v>
      </c>
      <c r="AB41" s="58">
        <f>Y25</f>
        <v>-1</v>
      </c>
      <c r="AC41" s="58">
        <f>Y26</f>
        <v>0</v>
      </c>
      <c r="AD41" s="58">
        <f>Y27</f>
        <v>0.215</v>
      </c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</row>
    <row r="42" spans="6:43">
      <c r="F42" s="105"/>
      <c r="G42" s="106"/>
      <c r="H42" s="3"/>
      <c r="I42" s="3"/>
      <c r="J42" s="3"/>
      <c r="K42" s="3"/>
      <c r="L42" s="3"/>
      <c r="M42" s="43">
        <f>SIN(O10)</f>
        <v>0</v>
      </c>
      <c r="N42" s="43">
        <f>COS(O10)*COS(R10)</f>
        <v>-3.4914562560550699E-15</v>
      </c>
      <c r="O42" s="43">
        <f>-(COS(O10))*SIN(R10)</f>
        <v>-1</v>
      </c>
      <c r="P42" s="43">
        <f>Q10*SIN(O10)</f>
        <v>0</v>
      </c>
      <c r="V42" s="52">
        <v>0</v>
      </c>
      <c r="W42" s="52">
        <v>-1</v>
      </c>
      <c r="X42" s="52">
        <v>3.4302239160977024E-15</v>
      </c>
      <c r="Y42" s="55">
        <v>-0.16600000000000001</v>
      </c>
      <c r="AB42" s="58">
        <f>Y33</f>
        <v>-1.716</v>
      </c>
      <c r="AC42" s="58">
        <f>Y34</f>
        <v>0</v>
      </c>
      <c r="AD42" s="58">
        <f>Y35</f>
        <v>0.215</v>
      </c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</row>
    <row r="43" spans="6:43">
      <c r="F43" s="105"/>
      <c r="G43" s="106"/>
      <c r="H43" s="3"/>
      <c r="I43" s="3"/>
      <c r="J43" s="3"/>
      <c r="K43" s="3"/>
      <c r="L43" s="3"/>
      <c r="M43" s="43">
        <v>0</v>
      </c>
      <c r="N43" s="43">
        <f>SIN(R10)</f>
        <v>1</v>
      </c>
      <c r="O43" s="43">
        <f>COS(R10)</f>
        <v>6.1232339957367697E-17</v>
      </c>
      <c r="P43" s="44">
        <f>P10</f>
        <v>0.16600000000000001</v>
      </c>
      <c r="V43" s="52">
        <v>0</v>
      </c>
      <c r="W43" s="52">
        <v>-3.4302239160977024E-15</v>
      </c>
      <c r="X43" s="52">
        <v>-1</v>
      </c>
      <c r="Y43" s="56">
        <v>0.215</v>
      </c>
      <c r="AB43" s="58">
        <f>Y41</f>
        <v>-1.716</v>
      </c>
      <c r="AC43" s="58">
        <f>Y42</f>
        <v>-0.16600000000000001</v>
      </c>
      <c r="AD43" s="58">
        <f>Y43</f>
        <v>0.215</v>
      </c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</row>
    <row r="44" spans="6:43">
      <c r="F44" s="105"/>
      <c r="G44" s="106"/>
      <c r="H44" s="3"/>
      <c r="I44" s="3"/>
      <c r="J44" s="3"/>
      <c r="K44" s="3"/>
      <c r="L44" s="3"/>
      <c r="M44" s="43">
        <v>0</v>
      </c>
      <c r="N44" s="43">
        <v>0</v>
      </c>
      <c r="O44" s="43">
        <v>0</v>
      </c>
      <c r="P44" s="43">
        <v>1</v>
      </c>
      <c r="V44" s="52">
        <v>0</v>
      </c>
      <c r="W44" s="52">
        <v>0</v>
      </c>
      <c r="X44" s="52">
        <v>0</v>
      </c>
      <c r="Y44" s="52">
        <v>1</v>
      </c>
      <c r="AB44" s="58">
        <f>Y49</f>
        <v>-1.716</v>
      </c>
      <c r="AC44" s="58">
        <f>Y50</f>
        <v>-0.16599999999999954</v>
      </c>
      <c r="AD44" s="58">
        <f>Y51</f>
        <v>7.6999999999999985E-2</v>
      </c>
    </row>
    <row r="45" spans="6:43">
      <c r="F45" s="105"/>
      <c r="G45" s="106"/>
      <c r="V45" s="53"/>
      <c r="W45" s="53"/>
      <c r="X45" s="53"/>
      <c r="Y45" s="53"/>
      <c r="AB45" s="58">
        <f>Y57</f>
        <v>-1.716</v>
      </c>
      <c r="AC45" s="58">
        <f>Y58</f>
        <v>-0.28599999999999953</v>
      </c>
      <c r="AD45" s="58">
        <f>Y59</f>
        <v>7.6999999999999569E-2</v>
      </c>
    </row>
    <row r="46" spans="6:43">
      <c r="F46" s="105"/>
      <c r="G46" s="4"/>
      <c r="M46"/>
      <c r="N46"/>
      <c r="O46"/>
      <c r="P46"/>
      <c r="V46" s="53"/>
      <c r="W46" s="53"/>
      <c r="X46" s="53"/>
      <c r="Y46" s="53"/>
    </row>
    <row r="47" spans="6:43">
      <c r="F47" s="105"/>
      <c r="G47" s="4"/>
      <c r="M47"/>
      <c r="N47"/>
      <c r="O47"/>
      <c r="P47"/>
      <c r="V47" s="53"/>
      <c r="W47" s="53"/>
      <c r="X47" s="53"/>
      <c r="Y47" s="53"/>
    </row>
    <row r="48" spans="6:43">
      <c r="F48" s="105"/>
      <c r="G48" s="4"/>
      <c r="M48" s="41"/>
      <c r="N48" s="41"/>
      <c r="O48" s="41"/>
      <c r="P48" s="41"/>
      <c r="V48" s="53"/>
      <c r="W48" s="53"/>
      <c r="X48" s="53"/>
      <c r="Y48" s="53"/>
      <c r="AB48" s="57" t="s">
        <v>30</v>
      </c>
      <c r="AC48" s="57" t="s">
        <v>31</v>
      </c>
      <c r="AD48" s="57" t="s">
        <v>32</v>
      </c>
    </row>
    <row r="49" spans="6:30">
      <c r="F49" s="105"/>
      <c r="G49" s="4"/>
      <c r="H49" s="4"/>
      <c r="I49" s="4"/>
      <c r="J49" s="4"/>
      <c r="K49" s="4"/>
      <c r="L49" s="4"/>
      <c r="M49" s="45">
        <f>COS(O11)</f>
        <v>1</v>
      </c>
      <c r="N49" s="45">
        <f>-(SIN(O11))*COS(R11)</f>
        <v>0</v>
      </c>
      <c r="O49" s="45">
        <f>SIN(O11)*SIN(R11)</f>
        <v>0</v>
      </c>
      <c r="P49" s="45">
        <f>Q11*COS(O11)</f>
        <v>0</v>
      </c>
      <c r="V49" s="52">
        <f t="array" ref="V49:Y52">MMULT(V41:Y44,M49:P52)</f>
        <v>1</v>
      </c>
      <c r="W49" s="52">
        <v>0</v>
      </c>
      <c r="X49" s="52">
        <v>0</v>
      </c>
      <c r="Y49" s="54">
        <v>-1.716</v>
      </c>
      <c r="AB49" s="58">
        <f>ATAN2(-V59,SQRT(POWER(V57,2)+POWER(V58,2)))</f>
        <v>1.5707963267948966</v>
      </c>
      <c r="AC49" s="58">
        <f>ATAN2(V58/COS(AB49),V57/COS(AB49))</f>
        <v>1.5707963267948966</v>
      </c>
      <c r="AD49" s="58">
        <f>ATAN2(W59/COS(AB49),X59/COS(AB49))</f>
        <v>-3.4914562560550699E-15</v>
      </c>
    </row>
    <row r="50" spans="6:30">
      <c r="F50" s="105"/>
      <c r="G50" s="4"/>
      <c r="H50" s="4"/>
      <c r="I50" s="4"/>
      <c r="J50" s="4"/>
      <c r="K50" s="4"/>
      <c r="L50" s="4"/>
      <c r="M50" s="45">
        <f>SIN(O11)</f>
        <v>0</v>
      </c>
      <c r="N50" s="45">
        <f>COS(O11)*COS(R11)</f>
        <v>-3.4914562560550699E-15</v>
      </c>
      <c r="O50" s="45">
        <f>-(COS(O11))*SIN(R11)</f>
        <v>1</v>
      </c>
      <c r="P50" s="45">
        <f>Q11*SIN(O11)</f>
        <v>0</v>
      </c>
      <c r="V50" s="52">
        <v>0</v>
      </c>
      <c r="W50" s="52">
        <v>6.1232339957367574E-17</v>
      </c>
      <c r="X50" s="52">
        <v>-1</v>
      </c>
      <c r="Y50" s="55">
        <v>-0.16599999999999954</v>
      </c>
      <c r="AB50" s="58">
        <f>DEGREES(AB49)</f>
        <v>90</v>
      </c>
      <c r="AC50" s="58">
        <f>DEGREES(AC49)</f>
        <v>90</v>
      </c>
      <c r="AD50" s="58">
        <f>DEGREES(AD49)</f>
        <v>-2.0004570782650319E-13</v>
      </c>
    </row>
    <row r="51" spans="6:30">
      <c r="F51" s="105"/>
      <c r="G51" s="4"/>
      <c r="H51" s="4"/>
      <c r="I51" s="4"/>
      <c r="J51" s="4"/>
      <c r="K51" s="4"/>
      <c r="L51" s="4"/>
      <c r="M51" s="45">
        <v>0</v>
      </c>
      <c r="N51" s="45">
        <f>SIN(R11)</f>
        <v>-1</v>
      </c>
      <c r="O51" s="45">
        <f>COS(R11)</f>
        <v>6.1232339957367697E-17</v>
      </c>
      <c r="P51" s="46">
        <f>P11</f>
        <v>0.13800000000000001</v>
      </c>
      <c r="V51" s="52">
        <v>0</v>
      </c>
      <c r="W51" s="52">
        <v>1</v>
      </c>
      <c r="X51" s="52">
        <v>-3.4914562560550699E-15</v>
      </c>
      <c r="Y51" s="56">
        <v>7.6999999999999985E-2</v>
      </c>
    </row>
    <row r="52" spans="6:30">
      <c r="F52" s="105"/>
      <c r="G52" s="4"/>
      <c r="H52" s="4"/>
      <c r="I52" s="4"/>
      <c r="J52" s="4"/>
      <c r="K52" s="4"/>
      <c r="L52" s="4"/>
      <c r="M52" s="45">
        <v>0</v>
      </c>
      <c r="N52" s="45">
        <v>0</v>
      </c>
      <c r="O52" s="45">
        <v>0</v>
      </c>
      <c r="P52" s="45">
        <v>1</v>
      </c>
      <c r="V52" s="52">
        <v>0</v>
      </c>
      <c r="W52" s="52">
        <v>0</v>
      </c>
      <c r="X52" s="52">
        <v>0</v>
      </c>
      <c r="Y52" s="52">
        <v>1</v>
      </c>
    </row>
    <row r="53" spans="6:30">
      <c r="F53" s="105"/>
      <c r="V53" s="53"/>
      <c r="W53" s="53"/>
      <c r="X53" s="53"/>
      <c r="Y53" s="53"/>
    </row>
    <row r="54" spans="6:30">
      <c r="F54" s="5"/>
      <c r="M54" s="47" t="s">
        <v>33</v>
      </c>
      <c r="N54" s="47"/>
      <c r="O54" s="47"/>
      <c r="P54" s="47"/>
      <c r="V54" s="53"/>
      <c r="W54" s="53"/>
      <c r="X54" s="53"/>
      <c r="Y54" s="53"/>
    </row>
    <row r="55" spans="6:30">
      <c r="F55" s="5"/>
      <c r="M55" s="47"/>
      <c r="N55" s="47"/>
      <c r="O55" s="47"/>
      <c r="P55" s="47"/>
      <c r="V55" s="53"/>
      <c r="W55" s="53"/>
      <c r="X55" s="53"/>
      <c r="Y55" s="53"/>
    </row>
    <row r="56" spans="6:30">
      <c r="F56" s="5"/>
      <c r="M56"/>
      <c r="N56" s="47"/>
      <c r="O56" s="47"/>
      <c r="P56" s="47"/>
      <c r="V56" s="53"/>
      <c r="W56" s="53"/>
      <c r="X56" s="53"/>
      <c r="Y56" s="53"/>
    </row>
    <row r="57" spans="6:30">
      <c r="F57" s="5"/>
      <c r="G57" s="5"/>
      <c r="H57" s="5"/>
      <c r="I57" s="5"/>
      <c r="J57" s="5"/>
      <c r="K57" s="5"/>
      <c r="L57" s="5"/>
      <c r="M57" s="48">
        <f>COS(O12)</f>
        <v>1</v>
      </c>
      <c r="N57" s="48">
        <f>-(SIN(O12))*COS(R12)</f>
        <v>0</v>
      </c>
      <c r="O57" s="48">
        <f>SIN(O12)*SIN(R12)</f>
        <v>0</v>
      </c>
      <c r="P57" s="48">
        <f>Q12*COS(O12)</f>
        <v>0</v>
      </c>
      <c r="V57" s="52">
        <f t="array" ref="V57:Y60">MMULT(V49:Y52,M57:P60)</f>
        <v>1</v>
      </c>
      <c r="W57" s="52">
        <v>0</v>
      </c>
      <c r="X57" s="52">
        <v>0</v>
      </c>
      <c r="Y57" s="54">
        <v>-1.716</v>
      </c>
    </row>
    <row r="58" spans="6:30">
      <c r="F58" s="5"/>
      <c r="G58" s="5"/>
      <c r="H58" s="5"/>
      <c r="I58" s="5"/>
      <c r="J58" s="5"/>
      <c r="K58" s="5"/>
      <c r="L58" s="5"/>
      <c r="M58" s="48">
        <f>SIN(O12)</f>
        <v>0</v>
      </c>
      <c r="N58" s="48">
        <f>COS(O12)*COS(R12)</f>
        <v>1</v>
      </c>
      <c r="O58" s="48">
        <f>-(COS(O12))*SIN(R12)</f>
        <v>0</v>
      </c>
      <c r="P58" s="48">
        <f>Q12*SIN(O12)</f>
        <v>0</v>
      </c>
      <c r="V58" s="52">
        <v>0</v>
      </c>
      <c r="W58" s="52">
        <v>6.1232339957367574E-17</v>
      </c>
      <c r="X58" s="52">
        <v>-1</v>
      </c>
      <c r="Y58" s="55">
        <v>-0.28599999999999953</v>
      </c>
    </row>
    <row r="59" spans="6:30">
      <c r="F59" s="5"/>
      <c r="G59" s="5"/>
      <c r="H59" s="5"/>
      <c r="I59" s="5"/>
      <c r="J59" s="5"/>
      <c r="K59" s="5"/>
      <c r="L59" s="5"/>
      <c r="M59" s="48">
        <v>0</v>
      </c>
      <c r="N59" s="48">
        <f>SIN(R12)</f>
        <v>0</v>
      </c>
      <c r="O59" s="48">
        <f>COS(R12)</f>
        <v>1</v>
      </c>
      <c r="P59" s="49">
        <f>P12</f>
        <v>0.12</v>
      </c>
      <c r="V59" s="52">
        <v>0</v>
      </c>
      <c r="W59" s="52">
        <v>1</v>
      </c>
      <c r="X59" s="52">
        <v>-3.4914562560550699E-15</v>
      </c>
      <c r="Y59" s="56">
        <v>7.6999999999999569E-2</v>
      </c>
    </row>
    <row r="60" spans="6:30">
      <c r="F60" s="5"/>
      <c r="G60" s="5"/>
      <c r="H60" s="5"/>
      <c r="I60" s="5"/>
      <c r="J60" s="5"/>
      <c r="K60" s="5"/>
      <c r="L60" s="5"/>
      <c r="M60" s="48">
        <v>0</v>
      </c>
      <c r="N60" s="48">
        <v>0</v>
      </c>
      <c r="O60" s="48">
        <v>0</v>
      </c>
      <c r="P60" s="48">
        <v>1</v>
      </c>
      <c r="V60" s="52">
        <v>0</v>
      </c>
      <c r="W60" s="52">
        <v>0</v>
      </c>
      <c r="X60" s="52">
        <v>0</v>
      </c>
      <c r="Y60" s="52">
        <v>1</v>
      </c>
    </row>
    <row r="64" spans="6:30" ht="15" customHeight="1"/>
  </sheetData>
  <mergeCells count="12">
    <mergeCell ref="AB36:AD38"/>
    <mergeCell ref="M1:R1"/>
    <mergeCell ref="M5:R5"/>
    <mergeCell ref="M24:P24"/>
    <mergeCell ref="F13:F53"/>
    <mergeCell ref="G13:G45"/>
    <mergeCell ref="H13:H37"/>
    <mergeCell ref="I13:I29"/>
    <mergeCell ref="J11:J25"/>
    <mergeCell ref="K9:K20"/>
    <mergeCell ref="L18:L19"/>
    <mergeCell ref="O3:O4"/>
  </mergeCells>
  <phoneticPr fontId="23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Scroll Bar 1">
              <controlPr defaultSize="0" autoPict="0">
                <anchor moveWithCells="1">
                  <from>
                    <xdr:col>19</xdr:col>
                    <xdr:colOff>0</xdr:colOff>
                    <xdr:row>6</xdr:row>
                    <xdr:rowOff>0</xdr:rowOff>
                  </from>
                  <to>
                    <xdr:col>24</xdr:col>
                    <xdr:colOff>708660</xdr:colOff>
                    <xdr:row>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Scroll Bar 2">
              <controlPr defaultSize="0" autoPict="0">
                <anchor moveWithCells="1">
                  <from>
                    <xdr:col>19</xdr:col>
                    <xdr:colOff>0</xdr:colOff>
                    <xdr:row>7</xdr:row>
                    <xdr:rowOff>0</xdr:rowOff>
                  </from>
                  <to>
                    <xdr:col>24</xdr:col>
                    <xdr:colOff>708660</xdr:colOff>
                    <xdr:row>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5" name="Scroll Bar 3">
              <controlPr defaultSize="0" autoPict="0">
                <anchor moveWithCells="1">
                  <from>
                    <xdr:col>19</xdr:col>
                    <xdr:colOff>0</xdr:colOff>
                    <xdr:row>8</xdr:row>
                    <xdr:rowOff>0</xdr:rowOff>
                  </from>
                  <to>
                    <xdr:col>24</xdr:col>
                    <xdr:colOff>708660</xdr:colOff>
                    <xdr:row>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6" name="Scroll Bar 4">
              <controlPr defaultSize="0" autoPict="0">
                <anchor moveWithCells="1">
                  <from>
                    <xdr:col>19</xdr:col>
                    <xdr:colOff>0</xdr:colOff>
                    <xdr:row>10</xdr:row>
                    <xdr:rowOff>0</xdr:rowOff>
                  </from>
                  <to>
                    <xdr:col>24</xdr:col>
                    <xdr:colOff>708660</xdr:colOff>
                    <xdr:row>11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7" name="Scroll Bar 5">
              <controlPr defaultSize="0" autoPict="0">
                <anchor moveWithCells="1">
                  <from>
                    <xdr:col>19</xdr:col>
                    <xdr:colOff>0</xdr:colOff>
                    <xdr:row>9</xdr:row>
                    <xdr:rowOff>0</xdr:rowOff>
                  </from>
                  <to>
                    <xdr:col>24</xdr:col>
                    <xdr:colOff>708660</xdr:colOff>
                    <xdr:row>10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8" name="Scroll Bar 6">
              <controlPr defaultSize="0" autoPict="0">
                <anchor moveWithCells="1">
                  <from>
                    <xdr:col>19</xdr:col>
                    <xdr:colOff>0</xdr:colOff>
                    <xdr:row>11</xdr:row>
                    <xdr:rowOff>0</xdr:rowOff>
                  </from>
                  <to>
                    <xdr:col>24</xdr:col>
                    <xdr:colOff>708660</xdr:colOff>
                    <xdr:row>12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F1:AQ64"/>
  <sheetViews>
    <sheetView zoomScale="55" zoomScaleNormal="55" workbookViewId="0">
      <selection activeCell="V19" sqref="V19"/>
    </sheetView>
  </sheetViews>
  <sheetFormatPr defaultColWidth="11.3984375" defaultRowHeight="17.399999999999999"/>
  <cols>
    <col min="1" max="12" width="2.69921875" style="1" customWidth="1"/>
    <col min="13" max="13" width="18.796875" style="1" customWidth="1"/>
    <col min="14" max="14" width="12.69921875" style="1" customWidth="1"/>
    <col min="15" max="15" width="13.8984375" style="1" customWidth="1"/>
    <col min="16" max="17" width="11.3984375" style="1"/>
    <col min="18" max="18" width="14" style="1" customWidth="1"/>
    <col min="19" max="21" width="2.69921875" style="1" customWidth="1"/>
    <col min="22" max="24" width="14.296875" style="2" customWidth="1"/>
    <col min="25" max="25" width="13.296875" style="2" customWidth="1"/>
    <col min="26" max="28" width="11.3984375" style="1"/>
    <col min="29" max="30" width="12" style="1" customWidth="1"/>
    <col min="31" max="16384" width="11.3984375" style="1"/>
  </cols>
  <sheetData>
    <row r="1" spans="6:27" ht="22.95" customHeight="1">
      <c r="M1" s="101" t="s">
        <v>0</v>
      </c>
      <c r="N1" s="101"/>
      <c r="O1" s="101"/>
      <c r="P1" s="101"/>
      <c r="Q1" s="101"/>
      <c r="R1" s="101"/>
      <c r="V1" s="127"/>
      <c r="W1" s="127"/>
      <c r="X1" s="127"/>
      <c r="Y1" s="127"/>
      <c r="Z1" s="127"/>
      <c r="AA1" s="127"/>
    </row>
    <row r="2" spans="6:27" ht="14.4" customHeight="1">
      <c r="M2" s="2"/>
      <c r="N2" s="2"/>
      <c r="O2" s="6"/>
      <c r="P2" s="6"/>
      <c r="Q2" s="6"/>
      <c r="R2" s="6"/>
      <c r="V2" s="127"/>
      <c r="W2" s="127"/>
      <c r="X2" s="127"/>
      <c r="Y2" s="127"/>
      <c r="Z2" s="127"/>
      <c r="AA2" s="127"/>
    </row>
    <row r="3" spans="6:27" ht="13.95" customHeight="1">
      <c r="O3" s="112" t="s">
        <v>14</v>
      </c>
      <c r="P3" s="6"/>
      <c r="Q3" s="6"/>
      <c r="R3" s="6"/>
      <c r="V3" s="127"/>
      <c r="W3" s="127"/>
      <c r="X3" s="127"/>
      <c r="Y3" s="127"/>
      <c r="Z3" s="127"/>
      <c r="AA3" s="127"/>
    </row>
    <row r="4" spans="6:27">
      <c r="O4" s="113"/>
      <c r="P4" s="7"/>
      <c r="Q4" s="7"/>
      <c r="R4" s="7"/>
    </row>
    <row r="5" spans="6:27">
      <c r="M5" s="102" t="s">
        <v>40</v>
      </c>
      <c r="N5" s="102"/>
      <c r="O5" s="102"/>
      <c r="P5" s="102"/>
      <c r="Q5" s="102"/>
      <c r="R5" s="102"/>
    </row>
    <row r="6" spans="6:27">
      <c r="M6" s="9"/>
      <c r="N6" s="8" t="s">
        <v>15</v>
      </c>
      <c r="O6" s="8" t="s">
        <v>16</v>
      </c>
      <c r="P6" s="8" t="s">
        <v>17</v>
      </c>
      <c r="Q6" s="8" t="s">
        <v>18</v>
      </c>
      <c r="R6" s="8" t="s">
        <v>19</v>
      </c>
    </row>
    <row r="7" spans="6:27">
      <c r="K7" s="10"/>
      <c r="L7" s="10"/>
      <c r="M7" s="11" t="s">
        <v>20</v>
      </c>
      <c r="N7" s="12">
        <v>0</v>
      </c>
      <c r="O7" s="18">
        <f t="shared" ref="O7:O12" si="0">RADIANS(N7)</f>
        <v>0</v>
      </c>
      <c r="P7" s="14">
        <v>0.215</v>
      </c>
      <c r="Q7" s="14">
        <v>0</v>
      </c>
      <c r="R7" s="13">
        <f>PI()/2</f>
        <v>1.5707963267949001</v>
      </c>
    </row>
    <row r="8" spans="6:27">
      <c r="J8" s="15"/>
      <c r="K8" s="15"/>
      <c r="L8" s="15"/>
      <c r="M8" s="16" t="s">
        <v>21</v>
      </c>
      <c r="N8" s="17">
        <v>0</v>
      </c>
      <c r="O8" s="18">
        <f t="shared" si="0"/>
        <v>0</v>
      </c>
      <c r="P8" s="19">
        <v>0</v>
      </c>
      <c r="Q8" s="19">
        <v>-0.7</v>
      </c>
      <c r="R8" s="18">
        <v>0</v>
      </c>
    </row>
    <row r="9" spans="6:27">
      <c r="I9" s="20"/>
      <c r="J9" s="15"/>
      <c r="K9" s="110" t="s">
        <v>22</v>
      </c>
      <c r="L9" s="20"/>
      <c r="M9" s="21" t="s">
        <v>23</v>
      </c>
      <c r="N9" s="22">
        <v>0</v>
      </c>
      <c r="O9" s="23">
        <f t="shared" si="0"/>
        <v>0</v>
      </c>
      <c r="P9" s="24">
        <v>0</v>
      </c>
      <c r="Q9" s="24">
        <v>-0.53600000000000003</v>
      </c>
      <c r="R9" s="23">
        <v>0</v>
      </c>
    </row>
    <row r="10" spans="6:27">
      <c r="H10" s="3"/>
      <c r="I10" s="3"/>
      <c r="J10" s="15"/>
      <c r="K10" s="110"/>
      <c r="L10" s="3"/>
      <c r="M10" s="25" t="s">
        <v>24</v>
      </c>
      <c r="N10" s="26">
        <v>0</v>
      </c>
      <c r="O10" s="27">
        <f t="shared" si="0"/>
        <v>0</v>
      </c>
      <c r="P10" s="28">
        <v>0.16600000000000001</v>
      </c>
      <c r="Q10" s="28">
        <v>0</v>
      </c>
      <c r="R10" s="27">
        <f>PI()/2</f>
        <v>1.5707963267949001</v>
      </c>
    </row>
    <row r="11" spans="6:27" ht="13.95" customHeight="1">
      <c r="G11" s="4"/>
      <c r="H11" s="4"/>
      <c r="I11" s="4"/>
      <c r="J11" s="109" t="s">
        <v>22</v>
      </c>
      <c r="K11" s="110"/>
      <c r="L11" s="4"/>
      <c r="M11" s="29" t="s">
        <v>25</v>
      </c>
      <c r="N11" s="30">
        <v>0</v>
      </c>
      <c r="O11" s="31">
        <f t="shared" si="0"/>
        <v>0</v>
      </c>
      <c r="P11" s="32">
        <v>0.13800000000000001</v>
      </c>
      <c r="Q11" s="32">
        <v>0</v>
      </c>
      <c r="R11" s="31">
        <f>-PI()/2</f>
        <v>-1.5707963267949001</v>
      </c>
    </row>
    <row r="12" spans="6:27" ht="13.95" customHeight="1">
      <c r="F12" s="5"/>
      <c r="G12" s="5"/>
      <c r="H12" s="5"/>
      <c r="I12" s="5"/>
      <c r="J12" s="109"/>
      <c r="K12" s="110"/>
      <c r="L12" s="5"/>
      <c r="M12" s="33" t="s">
        <v>26</v>
      </c>
      <c r="N12" s="34">
        <v>0</v>
      </c>
      <c r="O12" s="35">
        <f t="shared" si="0"/>
        <v>0</v>
      </c>
      <c r="P12" s="36">
        <v>0.12</v>
      </c>
      <c r="Q12" s="36">
        <v>0</v>
      </c>
      <c r="R12" s="35">
        <v>0</v>
      </c>
    </row>
    <row r="13" spans="6:27" ht="13.95" customHeight="1">
      <c r="F13" s="104" t="s">
        <v>22</v>
      </c>
      <c r="G13" s="106" t="s">
        <v>22</v>
      </c>
      <c r="H13" s="107" t="s">
        <v>22</v>
      </c>
      <c r="I13" s="108" t="s">
        <v>22</v>
      </c>
      <c r="J13" s="109"/>
      <c r="K13" s="110"/>
    </row>
    <row r="14" spans="6:27">
      <c r="F14" s="105"/>
      <c r="G14" s="106"/>
      <c r="H14" s="107"/>
      <c r="I14" s="108"/>
      <c r="J14" s="109"/>
      <c r="K14" s="110"/>
      <c r="L14"/>
      <c r="M14"/>
      <c r="N14"/>
      <c r="O14"/>
      <c r="P14"/>
    </row>
    <row r="15" spans="6:27">
      <c r="F15" s="105"/>
      <c r="G15" s="106"/>
      <c r="H15" s="107"/>
      <c r="I15" s="108"/>
      <c r="J15" s="109"/>
      <c r="K15" s="110"/>
      <c r="L15"/>
      <c r="M15"/>
      <c r="N15"/>
      <c r="O15"/>
      <c r="P15"/>
    </row>
    <row r="16" spans="6:27" ht="15" customHeight="1">
      <c r="F16" s="105"/>
      <c r="G16" s="106"/>
      <c r="H16" s="107"/>
      <c r="I16" s="108"/>
      <c r="J16" s="109"/>
      <c r="K16" s="110"/>
      <c r="M16" s="37"/>
      <c r="N16" s="37"/>
      <c r="O16" s="37"/>
      <c r="P16" s="37"/>
      <c r="X16" s="128"/>
    </row>
    <row r="17" spans="6:25">
      <c r="F17" s="105"/>
      <c r="G17" s="106"/>
      <c r="H17" s="107"/>
      <c r="I17" s="108"/>
      <c r="J17" s="109"/>
      <c r="K17" s="110"/>
      <c r="L17" s="10"/>
      <c r="M17" s="38">
        <f>COS(O7)</f>
        <v>1</v>
      </c>
      <c r="N17" s="38">
        <f>-(SIN(O7))*COS(R7)</f>
        <v>0</v>
      </c>
      <c r="O17" s="38">
        <f>SIN(O7)*SIN(R7)</f>
        <v>0</v>
      </c>
      <c r="P17" s="38">
        <f>Q7*COS(O7)</f>
        <v>0</v>
      </c>
      <c r="Q17" s="50"/>
    </row>
    <row r="18" spans="6:25">
      <c r="F18" s="105"/>
      <c r="G18" s="106"/>
      <c r="H18" s="107"/>
      <c r="I18" s="108"/>
      <c r="J18" s="109"/>
      <c r="K18" s="110"/>
      <c r="L18" s="111"/>
      <c r="M18" s="38">
        <f>SIN(O7)</f>
        <v>0</v>
      </c>
      <c r="N18" s="38">
        <f>COS(O7)*COS(R7)</f>
        <v>-3.4914562560550699E-15</v>
      </c>
      <c r="O18" s="38">
        <f>-(COS(O7))*SIN(R7)</f>
        <v>-1</v>
      </c>
      <c r="P18" s="38">
        <f>Q7*SIN(O7)</f>
        <v>0</v>
      </c>
      <c r="Q18" s="50"/>
    </row>
    <row r="19" spans="6:25">
      <c r="F19" s="105"/>
      <c r="G19" s="106"/>
      <c r="H19" s="107"/>
      <c r="I19" s="108"/>
      <c r="J19" s="109"/>
      <c r="K19" s="110"/>
      <c r="L19" s="111"/>
      <c r="M19" s="38">
        <v>0</v>
      </c>
      <c r="N19" s="38">
        <f>SIN(R7)</f>
        <v>1</v>
      </c>
      <c r="O19" s="38">
        <f>COS(R7)</f>
        <v>6.1232339957367697E-17</v>
      </c>
      <c r="P19" s="38">
        <f>P7</f>
        <v>0.215</v>
      </c>
      <c r="Q19" s="50"/>
    </row>
    <row r="20" spans="6:25">
      <c r="F20" s="105"/>
      <c r="G20" s="106"/>
      <c r="H20" s="107"/>
      <c r="I20" s="108"/>
      <c r="J20" s="109"/>
      <c r="K20" s="110"/>
      <c r="L20" s="10"/>
      <c r="M20" s="38">
        <v>0</v>
      </c>
      <c r="N20" s="38">
        <v>0</v>
      </c>
      <c r="O20" s="38">
        <v>0</v>
      </c>
      <c r="P20" s="38">
        <v>1</v>
      </c>
      <c r="Q20" s="50"/>
    </row>
    <row r="21" spans="6:25">
      <c r="F21" s="105"/>
      <c r="G21" s="106"/>
      <c r="H21" s="107"/>
      <c r="I21" s="108"/>
      <c r="J21" s="109"/>
      <c r="Q21" s="50"/>
      <c r="R21" s="50"/>
      <c r="S21" s="50"/>
      <c r="T21" s="50"/>
      <c r="U21" s="50"/>
    </row>
    <row r="22" spans="6:25">
      <c r="F22" s="105"/>
      <c r="G22" s="106"/>
      <c r="H22" s="107"/>
      <c r="I22" s="108"/>
      <c r="J22" s="109"/>
      <c r="M22"/>
      <c r="N22"/>
      <c r="O22"/>
      <c r="P22"/>
      <c r="Q22" s="50"/>
      <c r="R22" s="50"/>
      <c r="S22" s="50"/>
      <c r="T22" s="50"/>
      <c r="U22" s="50"/>
    </row>
    <row r="23" spans="6:25">
      <c r="F23" s="105"/>
      <c r="G23" s="106"/>
      <c r="H23" s="107"/>
      <c r="I23" s="108"/>
      <c r="J23" s="109"/>
      <c r="M23"/>
      <c r="N23"/>
      <c r="O23"/>
      <c r="P23"/>
      <c r="Q23" s="50"/>
      <c r="R23" s="50"/>
      <c r="S23" s="50"/>
      <c r="T23" s="50"/>
      <c r="U23" s="50"/>
    </row>
    <row r="24" spans="6:25">
      <c r="F24" s="105"/>
      <c r="G24" s="106"/>
      <c r="H24" s="107"/>
      <c r="I24" s="108"/>
      <c r="J24" s="109"/>
      <c r="M24" s="103"/>
      <c r="N24" s="103"/>
      <c r="O24" s="103"/>
      <c r="P24" s="103"/>
      <c r="Q24" s="50"/>
      <c r="R24" s="50"/>
      <c r="S24" s="50"/>
      <c r="T24" s="50"/>
      <c r="U24" s="50"/>
    </row>
    <row r="25" spans="6:25">
      <c r="F25" s="105"/>
      <c r="G25" s="106"/>
      <c r="H25" s="107"/>
      <c r="I25" s="108"/>
      <c r="J25" s="109"/>
      <c r="K25" s="15"/>
      <c r="L25" s="15"/>
      <c r="M25" s="39">
        <f>COS(O8)</f>
        <v>1</v>
      </c>
      <c r="N25" s="39">
        <f>-(SIN(O8))*COS(R8)</f>
        <v>0</v>
      </c>
      <c r="O25" s="39">
        <f>SIN(O8)*SIN(R8)</f>
        <v>0</v>
      </c>
      <c r="P25" s="39">
        <f>Q8*COS(O8)</f>
        <v>-0.7</v>
      </c>
      <c r="Q25" s="50"/>
      <c r="R25" s="50"/>
      <c r="S25" s="50"/>
      <c r="T25" s="50"/>
      <c r="U25" s="51"/>
      <c r="V25" s="52">
        <f t="array" ref="V25:Y28">MMULT(M17:P20,M25:P28)</f>
        <v>1</v>
      </c>
      <c r="W25" s="52">
        <v>0</v>
      </c>
      <c r="X25" s="52">
        <v>0</v>
      </c>
      <c r="Y25" s="54">
        <v>-0.7</v>
      </c>
    </row>
    <row r="26" spans="6:25">
      <c r="F26" s="105"/>
      <c r="G26" s="106"/>
      <c r="H26" s="107"/>
      <c r="I26" s="108"/>
      <c r="J26" s="15"/>
      <c r="K26" s="15"/>
      <c r="L26" s="15"/>
      <c r="M26" s="39">
        <f>SIN(O8)</f>
        <v>0</v>
      </c>
      <c r="N26" s="39">
        <f>COS(O8)*COS(R8)</f>
        <v>1</v>
      </c>
      <c r="O26" s="39">
        <f>-(COS(O8))*SIN(R8)</f>
        <v>0</v>
      </c>
      <c r="P26" s="39">
        <f>Q8*SIN(O8)</f>
        <v>0</v>
      </c>
      <c r="Q26" s="50"/>
      <c r="R26" s="50"/>
      <c r="S26" s="50"/>
      <c r="T26" s="50"/>
      <c r="U26" s="51"/>
      <c r="V26" s="52">
        <v>0</v>
      </c>
      <c r="W26" s="52">
        <v>-3.4914562560550699E-15</v>
      </c>
      <c r="X26" s="52">
        <v>-1</v>
      </c>
      <c r="Y26" s="55">
        <v>0</v>
      </c>
    </row>
    <row r="27" spans="6:25">
      <c r="F27" s="105"/>
      <c r="G27" s="106"/>
      <c r="H27" s="107"/>
      <c r="I27" s="108"/>
      <c r="J27" s="15"/>
      <c r="K27" s="15"/>
      <c r="L27" s="15"/>
      <c r="M27" s="39">
        <v>0</v>
      </c>
      <c r="N27" s="39">
        <f>SIN(R8)</f>
        <v>0</v>
      </c>
      <c r="O27" s="39">
        <f>COS(R8)</f>
        <v>1</v>
      </c>
      <c r="P27" s="39">
        <f>P8</f>
        <v>0</v>
      </c>
      <c r="Q27" s="50"/>
      <c r="R27" s="50"/>
      <c r="S27" s="50"/>
      <c r="T27" s="50"/>
      <c r="U27" s="51"/>
      <c r="V27" s="52">
        <v>0</v>
      </c>
      <c r="W27" s="52">
        <v>1</v>
      </c>
      <c r="X27" s="52">
        <v>6.1232339957367697E-17</v>
      </c>
      <c r="Y27" s="56">
        <v>0.215</v>
      </c>
    </row>
    <row r="28" spans="6:25">
      <c r="F28" s="105"/>
      <c r="G28" s="106"/>
      <c r="H28" s="107"/>
      <c r="I28" s="108"/>
      <c r="J28" s="15"/>
      <c r="K28" s="15"/>
      <c r="L28" s="15"/>
      <c r="M28" s="39">
        <v>0</v>
      </c>
      <c r="N28" s="39">
        <v>0</v>
      </c>
      <c r="O28" s="39">
        <v>0</v>
      </c>
      <c r="P28" s="39">
        <v>1</v>
      </c>
      <c r="Q28" s="50"/>
      <c r="R28" s="50"/>
      <c r="S28" s="50"/>
      <c r="T28" s="50"/>
      <c r="U28" s="51"/>
      <c r="V28" s="52">
        <v>0</v>
      </c>
      <c r="W28" s="52">
        <v>0</v>
      </c>
      <c r="X28" s="52">
        <v>0</v>
      </c>
      <c r="Y28" s="52">
        <v>1</v>
      </c>
    </row>
    <row r="29" spans="6:25">
      <c r="F29" s="105"/>
      <c r="G29" s="106"/>
      <c r="H29" s="107"/>
      <c r="I29" s="108"/>
      <c r="Q29" s="50"/>
      <c r="R29" s="50"/>
      <c r="S29" s="50"/>
      <c r="T29" s="50"/>
      <c r="U29" s="50"/>
      <c r="V29" s="53"/>
      <c r="W29" s="53"/>
      <c r="X29" s="53"/>
      <c r="Y29" s="53"/>
    </row>
    <row r="30" spans="6:25">
      <c r="F30" s="105"/>
      <c r="G30" s="106"/>
      <c r="H30" s="107"/>
      <c r="I30" s="40"/>
      <c r="M30"/>
      <c r="N30"/>
      <c r="O30"/>
      <c r="P30"/>
      <c r="Q30" s="50"/>
      <c r="R30" s="50"/>
      <c r="S30" s="50"/>
      <c r="T30" s="50"/>
      <c r="U30" s="50"/>
      <c r="V30" s="53"/>
      <c r="W30" s="53"/>
      <c r="X30" s="53"/>
      <c r="Y30" s="53"/>
    </row>
    <row r="31" spans="6:25">
      <c r="F31" s="105"/>
      <c r="G31" s="106"/>
      <c r="H31" s="107"/>
      <c r="I31" s="20"/>
      <c r="M31"/>
      <c r="N31"/>
      <c r="O31"/>
      <c r="P31"/>
      <c r="Q31" s="50"/>
      <c r="R31" s="50"/>
      <c r="S31" s="50"/>
      <c r="T31" s="50"/>
      <c r="U31" s="50"/>
      <c r="V31" s="53"/>
      <c r="W31" s="53"/>
      <c r="X31" s="53"/>
      <c r="Y31" s="53"/>
    </row>
    <row r="32" spans="6:25">
      <c r="F32" s="105"/>
      <c r="G32" s="106"/>
      <c r="H32" s="107"/>
      <c r="I32" s="20"/>
      <c r="M32" s="41"/>
      <c r="N32" s="41"/>
      <c r="O32" s="41"/>
      <c r="P32" s="41"/>
      <c r="Q32" s="50"/>
      <c r="R32" s="50"/>
      <c r="S32" s="50"/>
      <c r="T32" s="50"/>
      <c r="U32" s="50"/>
      <c r="V32" s="53"/>
      <c r="W32" s="53"/>
      <c r="X32" s="53"/>
      <c r="Y32" s="53"/>
    </row>
    <row r="33" spans="6:43">
      <c r="F33" s="105"/>
      <c r="G33" s="106"/>
      <c r="H33" s="107"/>
      <c r="I33" s="20"/>
      <c r="J33" s="20"/>
      <c r="K33" s="20"/>
      <c r="L33" s="20"/>
      <c r="M33" s="42">
        <f>COS(O9)</f>
        <v>1</v>
      </c>
      <c r="N33" s="42">
        <f>-(SIN(O9))*COS(R9)</f>
        <v>0</v>
      </c>
      <c r="O33" s="42">
        <f>SIN(O9)*SIN(R9)</f>
        <v>0</v>
      </c>
      <c r="P33" s="42">
        <f>Q9*COS(O9)</f>
        <v>-0.53600000000000003</v>
      </c>
      <c r="Q33" s="50"/>
      <c r="R33" s="50"/>
      <c r="S33" s="50"/>
      <c r="T33" s="50"/>
      <c r="U33" s="50"/>
      <c r="V33" s="52">
        <f t="array" ref="V33:Y36">MMULT(V25:Y28,M33:P36)</f>
        <v>1</v>
      </c>
      <c r="W33" s="52">
        <v>0</v>
      </c>
      <c r="X33" s="52">
        <v>0</v>
      </c>
      <c r="Y33" s="54">
        <v>-1.236</v>
      </c>
    </row>
    <row r="34" spans="6:43">
      <c r="F34" s="105"/>
      <c r="G34" s="106"/>
      <c r="H34" s="107"/>
      <c r="I34" s="20"/>
      <c r="J34" s="20"/>
      <c r="K34" s="20"/>
      <c r="L34" s="20"/>
      <c r="M34" s="42">
        <f>SIN(O9)</f>
        <v>0</v>
      </c>
      <c r="N34" s="42">
        <f>COS(O9)*COS(R9)</f>
        <v>1</v>
      </c>
      <c r="O34" s="42">
        <f>-(COS(O9))*SIN(R9)</f>
        <v>0</v>
      </c>
      <c r="P34" s="42">
        <f>Q9*SIN(O9)</f>
        <v>0</v>
      </c>
      <c r="Q34" s="50"/>
      <c r="R34" s="50"/>
      <c r="S34" s="50"/>
      <c r="T34" s="50"/>
      <c r="U34" s="50"/>
      <c r="V34" s="52">
        <v>0</v>
      </c>
      <c r="W34" s="52">
        <v>-3.4914562560550699E-15</v>
      </c>
      <c r="X34" s="52">
        <v>-1</v>
      </c>
      <c r="Y34" s="55">
        <v>0</v>
      </c>
    </row>
    <row r="35" spans="6:43">
      <c r="F35" s="105"/>
      <c r="G35" s="106"/>
      <c r="H35" s="107"/>
      <c r="I35" s="20"/>
      <c r="J35" s="20"/>
      <c r="K35" s="20"/>
      <c r="L35" s="20"/>
      <c r="M35" s="42">
        <v>0</v>
      </c>
      <c r="N35" s="42">
        <f>SIN(R9)</f>
        <v>0</v>
      </c>
      <c r="O35" s="42">
        <f>COS(R9)</f>
        <v>1</v>
      </c>
      <c r="P35" s="42">
        <f>P9</f>
        <v>0</v>
      </c>
      <c r="Q35" s="50"/>
      <c r="R35" s="50"/>
      <c r="S35" s="50"/>
      <c r="T35" s="50"/>
      <c r="U35" s="50"/>
      <c r="V35" s="52">
        <v>0</v>
      </c>
      <c r="W35" s="52">
        <v>1</v>
      </c>
      <c r="X35" s="52">
        <v>6.1232339957367697E-17</v>
      </c>
      <c r="Y35" s="56">
        <v>0.215</v>
      </c>
    </row>
    <row r="36" spans="6:43">
      <c r="F36" s="105"/>
      <c r="G36" s="106"/>
      <c r="H36" s="107"/>
      <c r="I36" s="20"/>
      <c r="J36" s="20"/>
      <c r="K36" s="20"/>
      <c r="L36" s="20"/>
      <c r="M36" s="42">
        <v>0</v>
      </c>
      <c r="N36" s="42">
        <v>0</v>
      </c>
      <c r="O36" s="42">
        <v>0</v>
      </c>
      <c r="P36" s="42">
        <v>1</v>
      </c>
      <c r="Q36" s="50"/>
      <c r="R36" s="50"/>
      <c r="S36" s="50"/>
      <c r="T36" s="50"/>
      <c r="U36" s="50"/>
      <c r="V36" s="52">
        <v>0</v>
      </c>
      <c r="W36" s="52">
        <v>0</v>
      </c>
      <c r="X36" s="52">
        <v>0</v>
      </c>
      <c r="Y36" s="52">
        <v>1</v>
      </c>
      <c r="AB36" s="135" t="s">
        <v>41</v>
      </c>
      <c r="AC36" s="114"/>
      <c r="AD36" s="114"/>
    </row>
    <row r="37" spans="6:43" ht="13.95" customHeight="1">
      <c r="F37" s="105"/>
      <c r="G37" s="106"/>
      <c r="H37" s="107"/>
      <c r="V37" s="53"/>
      <c r="W37" s="53"/>
      <c r="X37" s="53"/>
      <c r="Y37" s="53"/>
      <c r="AB37" s="114"/>
      <c r="AC37" s="114"/>
      <c r="AD37" s="114"/>
    </row>
    <row r="38" spans="6:43">
      <c r="F38" s="105"/>
      <c r="G38" s="106"/>
      <c r="H38" s="3"/>
      <c r="M38"/>
      <c r="N38"/>
      <c r="O38"/>
      <c r="P38"/>
      <c r="V38" s="53"/>
      <c r="W38" s="53"/>
      <c r="X38" s="53"/>
      <c r="Y38" s="53"/>
      <c r="AB38" s="114"/>
      <c r="AC38" s="114"/>
      <c r="AD38" s="114"/>
    </row>
    <row r="39" spans="6:43">
      <c r="F39" s="105"/>
      <c r="G39" s="106"/>
      <c r="H39" s="3"/>
      <c r="M39"/>
      <c r="N39"/>
      <c r="O39"/>
      <c r="P39"/>
      <c r="V39" s="53"/>
      <c r="W39" s="53"/>
      <c r="X39" s="53"/>
      <c r="Y39" s="53"/>
      <c r="AB39" s="57" t="s">
        <v>27</v>
      </c>
      <c r="AC39" s="57" t="s">
        <v>28</v>
      </c>
      <c r="AD39" s="57" t="s">
        <v>29</v>
      </c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</row>
    <row r="40" spans="6:43">
      <c r="F40" s="105"/>
      <c r="G40" s="106"/>
      <c r="H40" s="3"/>
      <c r="M40" s="37"/>
      <c r="N40" s="37"/>
      <c r="O40" s="37"/>
      <c r="P40" s="37"/>
      <c r="V40" s="53"/>
      <c r="W40" s="53"/>
      <c r="X40" s="53"/>
      <c r="Y40" s="53"/>
      <c r="AB40" s="57">
        <f>P17</f>
        <v>0</v>
      </c>
      <c r="AC40" s="57">
        <f>P18</f>
        <v>0</v>
      </c>
      <c r="AD40" s="57">
        <f>P19</f>
        <v>0.215</v>
      </c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</row>
    <row r="41" spans="6:43">
      <c r="F41" s="105"/>
      <c r="G41" s="106"/>
      <c r="H41" s="3"/>
      <c r="I41" s="3"/>
      <c r="J41" s="3"/>
      <c r="K41" s="3"/>
      <c r="L41" s="3"/>
      <c r="M41" s="43">
        <f>COS(O10)</f>
        <v>1</v>
      </c>
      <c r="N41" s="43">
        <f>-(SIN(O10))*COS(R10)</f>
        <v>0</v>
      </c>
      <c r="O41" s="43">
        <f>SIN(O10)*SIN(R10)</f>
        <v>0</v>
      </c>
      <c r="P41" s="43">
        <f>Q10*COS(O10)</f>
        <v>0</v>
      </c>
      <c r="V41" s="52">
        <f t="array" ref="V41:Y44">MMULT(V33:Y36,M41:P44)</f>
        <v>1</v>
      </c>
      <c r="W41" s="52">
        <v>0</v>
      </c>
      <c r="X41" s="52">
        <v>0</v>
      </c>
      <c r="Y41" s="54">
        <v>-1.236</v>
      </c>
      <c r="AB41" s="58">
        <f>Y25</f>
        <v>-0.7</v>
      </c>
      <c r="AC41" s="58">
        <f>Y26</f>
        <v>0</v>
      </c>
      <c r="AD41" s="58">
        <f>Y27</f>
        <v>0.215</v>
      </c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</row>
    <row r="42" spans="6:43">
      <c r="F42" s="105"/>
      <c r="G42" s="106"/>
      <c r="H42" s="3"/>
      <c r="I42" s="3"/>
      <c r="J42" s="3"/>
      <c r="K42" s="3"/>
      <c r="L42" s="3"/>
      <c r="M42" s="43">
        <f>SIN(O10)</f>
        <v>0</v>
      </c>
      <c r="N42" s="43">
        <f>COS(O10)*COS(R10)</f>
        <v>6.1232339957367697E-17</v>
      </c>
      <c r="O42" s="43">
        <f>-(COS(O10))*SIN(R10)</f>
        <v>-1</v>
      </c>
      <c r="P42" s="43">
        <f>Q10*SIN(O10)</f>
        <v>0</v>
      </c>
      <c r="V42" s="52">
        <v>0</v>
      </c>
      <c r="W42" s="52">
        <v>-1</v>
      </c>
      <c r="X42" s="52">
        <v>3.4302239160977024E-15</v>
      </c>
      <c r="Y42" s="55">
        <v>-0.16600000000000001</v>
      </c>
      <c r="AB42" s="58">
        <f>Y33</f>
        <v>-1.236</v>
      </c>
      <c r="AC42" s="58">
        <f>Y34</f>
        <v>0</v>
      </c>
      <c r="AD42" s="58">
        <f>Y35</f>
        <v>0.215</v>
      </c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</row>
    <row r="43" spans="6:43">
      <c r="F43" s="105"/>
      <c r="G43" s="106"/>
      <c r="H43" s="3"/>
      <c r="I43" s="3"/>
      <c r="J43" s="3"/>
      <c r="K43" s="3"/>
      <c r="L43" s="3"/>
      <c r="M43" s="43">
        <v>0</v>
      </c>
      <c r="N43" s="43">
        <f>SIN(R10)</f>
        <v>1</v>
      </c>
      <c r="O43" s="43">
        <f>COS(R10)</f>
        <v>6.1232339957367697E-17</v>
      </c>
      <c r="P43" s="44">
        <f>P10</f>
        <v>0.16600000000000001</v>
      </c>
      <c r="V43" s="52">
        <v>0</v>
      </c>
      <c r="W43" s="52">
        <v>1.2246467991473539E-16</v>
      </c>
      <c r="X43" s="52">
        <v>-1</v>
      </c>
      <c r="Y43" s="56">
        <v>0.215</v>
      </c>
      <c r="AB43" s="58">
        <f>Y41</f>
        <v>-1.236</v>
      </c>
      <c r="AC43" s="58">
        <f>Y42</f>
        <v>-0.16600000000000001</v>
      </c>
      <c r="AD43" s="58">
        <f>Y43</f>
        <v>0.215</v>
      </c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</row>
    <row r="44" spans="6:43">
      <c r="F44" s="105"/>
      <c r="G44" s="106"/>
      <c r="H44" s="3"/>
      <c r="I44" s="3"/>
      <c r="J44" s="3"/>
      <c r="K44" s="3"/>
      <c r="L44" s="3"/>
      <c r="M44" s="43">
        <v>0</v>
      </c>
      <c r="N44" s="43">
        <v>0</v>
      </c>
      <c r="O44" s="43">
        <v>0</v>
      </c>
      <c r="P44" s="43">
        <v>1</v>
      </c>
      <c r="V44" s="52">
        <v>0</v>
      </c>
      <c r="W44" s="52">
        <v>0</v>
      </c>
      <c r="X44" s="52">
        <v>0</v>
      </c>
      <c r="Y44" s="52">
        <v>1</v>
      </c>
      <c r="AB44" s="58">
        <f>Y49</f>
        <v>-1.236</v>
      </c>
      <c r="AC44" s="58">
        <f>Y50</f>
        <v>-0.16599999999999954</v>
      </c>
      <c r="AD44" s="58">
        <f>Y51</f>
        <v>7.6999999999999985E-2</v>
      </c>
    </row>
    <row r="45" spans="6:43">
      <c r="F45" s="105"/>
      <c r="G45" s="106"/>
      <c r="V45" s="53"/>
      <c r="W45" s="53"/>
      <c r="X45" s="53"/>
      <c r="Y45" s="53"/>
      <c r="AB45" s="58">
        <f>Y57</f>
        <v>-1.236</v>
      </c>
      <c r="AC45" s="58">
        <f>Y58</f>
        <v>-0.28599999999999953</v>
      </c>
      <c r="AD45" s="58">
        <f>Y59</f>
        <v>7.6999999999999999E-2</v>
      </c>
    </row>
    <row r="46" spans="6:43">
      <c r="F46" s="105"/>
      <c r="G46" s="4"/>
      <c r="M46"/>
      <c r="N46"/>
      <c r="O46"/>
      <c r="P46"/>
      <c r="V46" s="53"/>
      <c r="W46" s="53"/>
      <c r="X46" s="53"/>
      <c r="Y46" s="53"/>
    </row>
    <row r="47" spans="6:43">
      <c r="F47" s="105"/>
      <c r="G47" s="4"/>
      <c r="M47"/>
      <c r="N47"/>
      <c r="O47"/>
      <c r="P47"/>
      <c r="V47" s="53"/>
      <c r="W47" s="53"/>
      <c r="X47" s="53"/>
      <c r="Y47" s="53"/>
    </row>
    <row r="48" spans="6:43">
      <c r="F48" s="105"/>
      <c r="G48" s="4"/>
      <c r="M48" s="41"/>
      <c r="N48" s="41"/>
      <c r="O48" s="41"/>
      <c r="P48" s="41"/>
      <c r="V48" s="53"/>
      <c r="W48" s="53"/>
      <c r="X48" s="53"/>
      <c r="Y48" s="53"/>
      <c r="AB48" s="57" t="s">
        <v>30</v>
      </c>
      <c r="AC48" s="57" t="s">
        <v>31</v>
      </c>
      <c r="AD48" s="57" t="s">
        <v>32</v>
      </c>
    </row>
    <row r="49" spans="6:30">
      <c r="F49" s="105"/>
      <c r="G49" s="4"/>
      <c r="H49" s="4"/>
      <c r="I49" s="4"/>
      <c r="J49" s="4"/>
      <c r="K49" s="4"/>
      <c r="L49" s="4"/>
      <c r="M49" s="45">
        <f>COS(O11)</f>
        <v>1</v>
      </c>
      <c r="N49" s="45">
        <f>-(SIN(O11))*COS(R11)</f>
        <v>0</v>
      </c>
      <c r="O49" s="45">
        <f>SIN(O11)*SIN(R11)</f>
        <v>0</v>
      </c>
      <c r="P49" s="45">
        <f>Q11*COS(O11)</f>
        <v>0</v>
      </c>
      <c r="V49" s="52">
        <f t="array" ref="V49:Y52">MMULT(V41:Y44,M49:P52)</f>
        <v>1</v>
      </c>
      <c r="W49" s="52">
        <v>0</v>
      </c>
      <c r="X49" s="52">
        <v>0</v>
      </c>
      <c r="Y49" s="54">
        <v>-1.236</v>
      </c>
      <c r="AB49" s="58">
        <f>ATAN2(-V59,SQRT(POWER(V57,2)+POWER(V58,2)))</f>
        <v>1.5707963267948966</v>
      </c>
      <c r="AC49" s="58">
        <f>ATAN2(V58/COS(AB49),V57/COS(AB49))</f>
        <v>1.5707963267948966</v>
      </c>
      <c r="AD49" s="58">
        <f>ATAN2(W59/COS(AB49),X59/COS(AB49))</f>
        <v>6.1232339957367697E-17</v>
      </c>
    </row>
    <row r="50" spans="6:30">
      <c r="F50" s="105"/>
      <c r="G50" s="4"/>
      <c r="H50" s="4"/>
      <c r="I50" s="4"/>
      <c r="J50" s="4"/>
      <c r="K50" s="4"/>
      <c r="L50" s="4"/>
      <c r="M50" s="45">
        <f>SIN(O11)</f>
        <v>0</v>
      </c>
      <c r="N50" s="45">
        <f>COS(O11)*COS(R11)</f>
        <v>6.1232339957367697E-17</v>
      </c>
      <c r="O50" s="45">
        <f>-(COS(O11))*SIN(R11)</f>
        <v>1</v>
      </c>
      <c r="P50" s="45">
        <f>Q11*SIN(O11)</f>
        <v>0</v>
      </c>
      <c r="V50" s="52">
        <v>0</v>
      </c>
      <c r="W50" s="52">
        <v>-3.4914562560550699E-15</v>
      </c>
      <c r="X50" s="52">
        <v>-1</v>
      </c>
      <c r="Y50" s="55">
        <v>-0.16599999999999954</v>
      </c>
      <c r="AB50" s="58">
        <f>DEGREES(AB49)</f>
        <v>90</v>
      </c>
      <c r="AC50" s="58">
        <f>DEGREES(AC49)</f>
        <v>90</v>
      </c>
      <c r="AD50" s="58">
        <f>DEGREES(AD49)</f>
        <v>3.5083546492674403E-15</v>
      </c>
    </row>
    <row r="51" spans="6:30">
      <c r="F51" s="105"/>
      <c r="G51" s="4"/>
      <c r="H51" s="4"/>
      <c r="I51" s="4"/>
      <c r="J51" s="4"/>
      <c r="K51" s="4"/>
      <c r="L51" s="4"/>
      <c r="M51" s="45">
        <v>0</v>
      </c>
      <c r="N51" s="45">
        <f>SIN(R11)</f>
        <v>-1</v>
      </c>
      <c r="O51" s="45">
        <f>COS(R11)</f>
        <v>6.1232339957367697E-17</v>
      </c>
      <c r="P51" s="46">
        <f>P11</f>
        <v>0.13800000000000001</v>
      </c>
      <c r="V51" s="52">
        <v>0</v>
      </c>
      <c r="W51" s="52">
        <v>1</v>
      </c>
      <c r="X51" s="52">
        <v>6.1232339957367697E-17</v>
      </c>
      <c r="Y51" s="56">
        <v>7.6999999999999985E-2</v>
      </c>
    </row>
    <row r="52" spans="6:30">
      <c r="F52" s="105"/>
      <c r="G52" s="4"/>
      <c r="H52" s="4"/>
      <c r="I52" s="4"/>
      <c r="J52" s="4"/>
      <c r="K52" s="4"/>
      <c r="L52" s="4"/>
      <c r="M52" s="45">
        <v>0</v>
      </c>
      <c r="N52" s="45">
        <v>0</v>
      </c>
      <c r="O52" s="45">
        <v>0</v>
      </c>
      <c r="P52" s="45">
        <v>1</v>
      </c>
      <c r="V52" s="52">
        <v>0</v>
      </c>
      <c r="W52" s="52">
        <v>0</v>
      </c>
      <c r="X52" s="52">
        <v>0</v>
      </c>
      <c r="Y52" s="52">
        <v>1</v>
      </c>
    </row>
    <row r="53" spans="6:30">
      <c r="F53" s="105"/>
      <c r="V53" s="53"/>
      <c r="W53" s="53"/>
      <c r="X53" s="53"/>
      <c r="Y53" s="53"/>
    </row>
    <row r="54" spans="6:30">
      <c r="F54" s="5"/>
      <c r="M54" s="47" t="s">
        <v>33</v>
      </c>
      <c r="N54" s="47"/>
      <c r="O54" s="47"/>
      <c r="P54" s="47"/>
      <c r="V54" s="53"/>
      <c r="W54" s="53"/>
      <c r="X54" s="53"/>
      <c r="Y54" s="53"/>
    </row>
    <row r="55" spans="6:30">
      <c r="F55" s="5"/>
      <c r="M55" s="47"/>
      <c r="N55" s="47"/>
      <c r="O55" s="47"/>
      <c r="P55" s="47"/>
      <c r="V55" s="53"/>
      <c r="W55" s="53"/>
      <c r="X55" s="53"/>
      <c r="Y55" s="53"/>
    </row>
    <row r="56" spans="6:30">
      <c r="F56" s="5"/>
      <c r="M56"/>
      <c r="N56" s="47"/>
      <c r="O56" s="47"/>
      <c r="P56" s="47"/>
      <c r="V56" s="53"/>
      <c r="W56" s="53"/>
      <c r="X56" s="53"/>
      <c r="Y56" s="53"/>
    </row>
    <row r="57" spans="6:30">
      <c r="F57" s="5"/>
      <c r="G57" s="5"/>
      <c r="H57" s="5"/>
      <c r="I57" s="5"/>
      <c r="J57" s="5"/>
      <c r="K57" s="5"/>
      <c r="L57" s="5"/>
      <c r="M57" s="48">
        <f>COS(O12)</f>
        <v>1</v>
      </c>
      <c r="N57" s="48">
        <f>-(SIN(O12))*COS(R12)</f>
        <v>0</v>
      </c>
      <c r="O57" s="48">
        <f>SIN(O12)*SIN(R12)</f>
        <v>0</v>
      </c>
      <c r="P57" s="48">
        <f>Q12*COS(O12)</f>
        <v>0</v>
      </c>
      <c r="V57" s="52">
        <f t="array" ref="V57:Y60">MMULT(V49:Y52,M57:P60)</f>
        <v>1</v>
      </c>
      <c r="W57" s="52">
        <v>0</v>
      </c>
      <c r="X57" s="52">
        <v>0</v>
      </c>
      <c r="Y57" s="54">
        <v>-1.236</v>
      </c>
    </row>
    <row r="58" spans="6:30">
      <c r="F58" s="5"/>
      <c r="G58" s="5"/>
      <c r="H58" s="5"/>
      <c r="I58" s="5"/>
      <c r="J58" s="5"/>
      <c r="K58" s="5"/>
      <c r="L58" s="5"/>
      <c r="M58" s="48">
        <f>SIN(O12)</f>
        <v>0</v>
      </c>
      <c r="N58" s="48">
        <f>COS(O12)*COS(R12)</f>
        <v>1</v>
      </c>
      <c r="O58" s="48">
        <f>-(COS(O12))*SIN(R12)</f>
        <v>0</v>
      </c>
      <c r="P58" s="48">
        <f>Q12*SIN(O12)</f>
        <v>0</v>
      </c>
      <c r="V58" s="52">
        <v>0</v>
      </c>
      <c r="W58" s="52">
        <v>-3.4914562560550699E-15</v>
      </c>
      <c r="X58" s="52">
        <v>-1</v>
      </c>
      <c r="Y58" s="55">
        <v>-0.28599999999999953</v>
      </c>
    </row>
    <row r="59" spans="6:30">
      <c r="F59" s="5"/>
      <c r="G59" s="5"/>
      <c r="H59" s="5"/>
      <c r="I59" s="5"/>
      <c r="J59" s="5"/>
      <c r="K59" s="5"/>
      <c r="L59" s="5"/>
      <c r="M59" s="48">
        <v>0</v>
      </c>
      <c r="N59" s="48">
        <f>SIN(R12)</f>
        <v>0</v>
      </c>
      <c r="O59" s="48">
        <f>COS(R12)</f>
        <v>1</v>
      </c>
      <c r="P59" s="49">
        <f>P12</f>
        <v>0.12</v>
      </c>
      <c r="V59" s="52">
        <v>0</v>
      </c>
      <c r="W59" s="52">
        <v>1</v>
      </c>
      <c r="X59" s="52">
        <v>6.1232339957367697E-17</v>
      </c>
      <c r="Y59" s="56">
        <v>7.6999999999999999E-2</v>
      </c>
    </row>
    <row r="60" spans="6:30">
      <c r="F60" s="5"/>
      <c r="G60" s="5"/>
      <c r="H60" s="5"/>
      <c r="I60" s="5"/>
      <c r="J60" s="5"/>
      <c r="K60" s="5"/>
      <c r="L60" s="5"/>
      <c r="M60" s="48">
        <v>0</v>
      </c>
      <c r="N60" s="48">
        <v>0</v>
      </c>
      <c r="O60" s="48">
        <v>0</v>
      </c>
      <c r="P60" s="48">
        <v>1</v>
      </c>
      <c r="V60" s="52">
        <v>0</v>
      </c>
      <c r="W60" s="52">
        <v>0</v>
      </c>
      <c r="X60" s="52">
        <v>0</v>
      </c>
      <c r="Y60" s="52">
        <v>1</v>
      </c>
    </row>
    <row r="64" spans="6:30" ht="15" customHeight="1"/>
  </sheetData>
  <mergeCells count="12">
    <mergeCell ref="AB36:AD38"/>
    <mergeCell ref="M1:R1"/>
    <mergeCell ref="M5:R5"/>
    <mergeCell ref="M24:P24"/>
    <mergeCell ref="F13:F53"/>
    <mergeCell ref="G13:G45"/>
    <mergeCell ref="H13:H37"/>
    <mergeCell ref="I13:I29"/>
    <mergeCell ref="J11:J25"/>
    <mergeCell ref="K9:K20"/>
    <mergeCell ref="L18:L19"/>
    <mergeCell ref="O3:O4"/>
  </mergeCells>
  <phoneticPr fontId="23" type="noConversion"/>
  <pageMargins left="0.7" right="0.7" top="0.75" bottom="0.75" header="0.3" footer="0.3"/>
  <pageSetup paperSize="9" orientation="portrait" horizontalDpi="300" verticalDpi="3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Scroll Bar 1">
              <controlPr defaultSize="0" autoPict="0">
                <anchor moveWithCells="1">
                  <from>
                    <xdr:col>19</xdr:col>
                    <xdr:colOff>0</xdr:colOff>
                    <xdr:row>6</xdr:row>
                    <xdr:rowOff>0</xdr:rowOff>
                  </from>
                  <to>
                    <xdr:col>24</xdr:col>
                    <xdr:colOff>708660</xdr:colOff>
                    <xdr:row>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Scroll Bar 2">
              <controlPr defaultSize="0" autoPict="0">
                <anchor moveWithCells="1">
                  <from>
                    <xdr:col>19</xdr:col>
                    <xdr:colOff>0</xdr:colOff>
                    <xdr:row>7</xdr:row>
                    <xdr:rowOff>0</xdr:rowOff>
                  </from>
                  <to>
                    <xdr:col>24</xdr:col>
                    <xdr:colOff>708660</xdr:colOff>
                    <xdr:row>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5" name="Scroll Bar 3">
              <controlPr defaultSize="0" autoPict="0">
                <anchor moveWithCells="1">
                  <from>
                    <xdr:col>19</xdr:col>
                    <xdr:colOff>0</xdr:colOff>
                    <xdr:row>8</xdr:row>
                    <xdr:rowOff>0</xdr:rowOff>
                  </from>
                  <to>
                    <xdr:col>24</xdr:col>
                    <xdr:colOff>708660</xdr:colOff>
                    <xdr:row>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6" name="Scroll Bar 4">
              <controlPr defaultSize="0" autoPict="0">
                <anchor moveWithCells="1">
                  <from>
                    <xdr:col>19</xdr:col>
                    <xdr:colOff>0</xdr:colOff>
                    <xdr:row>10</xdr:row>
                    <xdr:rowOff>0</xdr:rowOff>
                  </from>
                  <to>
                    <xdr:col>24</xdr:col>
                    <xdr:colOff>708660</xdr:colOff>
                    <xdr:row>11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7" name="Scroll Bar 5">
              <controlPr defaultSize="0" autoPict="0">
                <anchor moveWithCells="1">
                  <from>
                    <xdr:col>19</xdr:col>
                    <xdr:colOff>0</xdr:colOff>
                    <xdr:row>9</xdr:row>
                    <xdr:rowOff>0</xdr:rowOff>
                  </from>
                  <to>
                    <xdr:col>24</xdr:col>
                    <xdr:colOff>708660</xdr:colOff>
                    <xdr:row>10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8" name="Scroll Bar 6">
              <controlPr defaultSize="0" autoPict="0">
                <anchor moveWithCells="1">
                  <from>
                    <xdr:col>19</xdr:col>
                    <xdr:colOff>0</xdr:colOff>
                    <xdr:row>11</xdr:row>
                    <xdr:rowOff>0</xdr:rowOff>
                  </from>
                  <to>
                    <xdr:col>24</xdr:col>
                    <xdr:colOff>708660</xdr:colOff>
                    <xdr:row>12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DH Parameters Table</vt:lpstr>
      <vt:lpstr>RY6P3L622</vt:lpstr>
      <vt:lpstr>RY6P5L922</vt:lpstr>
      <vt:lpstr>RY6P10L1400</vt:lpstr>
      <vt:lpstr>RY6P16L1034</vt:lpstr>
      <vt:lpstr>RY6P20L1854</vt:lpstr>
      <vt:lpstr>RY6P30L1374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</dc:creator>
  <cp:lastModifiedBy>찬구 도</cp:lastModifiedBy>
  <dcterms:created xsi:type="dcterms:W3CDTF">2023-08-21T08:26:00Z</dcterms:created>
  <dcterms:modified xsi:type="dcterms:W3CDTF">2026-05-08T02:25:52Z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50E07A86BF3346EDB87DF360E033C252_13</vt:lpwstr>
  </property>
  <property fmtid="{D5CDD505-2E9C-101B-9397-08002B2CF9AE}" pid="3" name="KSOProductBuildVer">
    <vt:lpwstr>2052-12.1.0.21915</vt:lpwstr>
  </property>
</Properties>
</file>